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firstSheet="19" activeTab="22"/>
  </bookViews>
  <sheets>
    <sheet name="реализ. услуг по-месячно тепло" sheetId="1" r:id="rId1"/>
    <sheet name="реализ.по-месячно вода" sheetId="2" r:id="rId2"/>
    <sheet name="вода-транспортировка" sheetId="3" r:id="rId3"/>
    <sheet name="реализ.по-мес. стоки" sheetId="4" r:id="rId4"/>
    <sheet name="стоки-транспортировка" sheetId="5" r:id="rId5"/>
    <sheet name="по-месячно ТБО" sheetId="6" r:id="rId6"/>
    <sheet name="Смета затрат ТЕПЛО" sheetId="7" r:id="rId7"/>
    <sheet name="Смета затрат ВОДА" sheetId="8" r:id="rId8"/>
    <sheet name="Смета затрат СТОКИ" sheetId="9" r:id="rId9"/>
    <sheet name="Смета затрат ТБО" sheetId="10" r:id="rId10"/>
    <sheet name="Уголь" sheetId="11" r:id="rId11"/>
    <sheet name="эл.энергия " sheetId="12" r:id="rId12"/>
    <sheet name="ээнергия реестр сч.фактур" sheetId="13" r:id="rId13"/>
    <sheet name="ФЗП " sheetId="14" r:id="rId14"/>
    <sheet name="амортизация" sheetId="15" r:id="rId15"/>
    <sheet name="ремонты" sheetId="16" r:id="rId16"/>
    <sheet name="цехов. расходы " sheetId="17" r:id="rId17"/>
    <sheet name="общехоз. расходы" sheetId="18" r:id="rId18"/>
    <sheet name="использование прибыли" sheetId="19" r:id="rId19"/>
    <sheet name="Дт задолж." sheetId="20" r:id="rId20"/>
    <sheet name="Кт задолж." sheetId="21" r:id="rId21"/>
    <sheet name="Доходы предприятия" sheetId="22" r:id="rId22"/>
    <sheet name="Взыскание Дт задолж." sheetId="23" r:id="rId23"/>
  </sheets>
  <externalReferences>
    <externalReference r:id="rId26"/>
  </externalReferences>
  <definedNames>
    <definedName name="TEMPLATE_CLAIM">'[1]TECHSHEET'!$E$34</definedName>
  </definedNames>
  <calcPr fullCalcOnLoad="1"/>
</workbook>
</file>

<file path=xl/sharedStrings.xml><?xml version="1.0" encoding="utf-8"?>
<sst xmlns="http://schemas.openxmlformats.org/spreadsheetml/2006/main" count="1429" uniqueCount="682">
  <si>
    <t xml:space="preserve">Реестр сч/фактур по углю </t>
  </si>
  <si>
    <t>Вид</t>
  </si>
  <si>
    <t>(марка)</t>
  </si>
  <si>
    <t>(тыс.тн)</t>
  </si>
  <si>
    <t>Всего</t>
  </si>
  <si>
    <t>цена без</t>
  </si>
  <si>
    <t>доставки</t>
  </si>
  <si>
    <t>доставка</t>
  </si>
  <si>
    <t xml:space="preserve">Затраты на </t>
  </si>
  <si>
    <t>приобретение</t>
  </si>
  <si>
    <t>топлива (тыс.руб.)</t>
  </si>
  <si>
    <t>(тыс.руб.)</t>
  </si>
  <si>
    <t>Уровень</t>
  </si>
  <si>
    <t xml:space="preserve">сбытовой </t>
  </si>
  <si>
    <t>организации</t>
  </si>
  <si>
    <t>(тыс.кВт.ч)</t>
  </si>
  <si>
    <t>Наименование</t>
  </si>
  <si>
    <t>План</t>
  </si>
  <si>
    <t>Факт</t>
  </si>
  <si>
    <t>Показатели</t>
  </si>
  <si>
    <t xml:space="preserve">  - федеральный бюджет</t>
  </si>
  <si>
    <t xml:space="preserve">  - республиканский бюджет</t>
  </si>
  <si>
    <t xml:space="preserve">  - местный бюджет</t>
  </si>
  <si>
    <t>№ п/п</t>
  </si>
  <si>
    <t>№</t>
  </si>
  <si>
    <t>сч/фактуры</t>
  </si>
  <si>
    <t>дата</t>
  </si>
  <si>
    <t>организации-</t>
  </si>
  <si>
    <t>поставщика</t>
  </si>
  <si>
    <t>угля</t>
  </si>
  <si>
    <t>Кол-во  угля</t>
  </si>
  <si>
    <t>Цена угля  (руб./тн)</t>
  </si>
  <si>
    <t xml:space="preserve">Кол-во  </t>
  </si>
  <si>
    <t>электроэнергии</t>
  </si>
  <si>
    <t>напряжения</t>
  </si>
  <si>
    <t>Цена</t>
  </si>
  <si>
    <t>(руб./кВт.ч)</t>
  </si>
  <si>
    <t xml:space="preserve"> (тыс.руб.)</t>
  </si>
  <si>
    <t>Средняя цена угля (руб./тн)</t>
  </si>
  <si>
    <t>Сумма затрат по</t>
  </si>
  <si>
    <t xml:space="preserve">Информация по Кт задолженности предприятия </t>
  </si>
  <si>
    <t xml:space="preserve"> в т.ч.:</t>
  </si>
  <si>
    <t>Дебиторы</t>
  </si>
  <si>
    <t>Кредиторы</t>
  </si>
  <si>
    <t>Приложение № 4</t>
  </si>
  <si>
    <t>Приложение № 5</t>
  </si>
  <si>
    <t>(без НДС)</t>
  </si>
  <si>
    <t xml:space="preserve">Уд.вес в смете </t>
  </si>
  <si>
    <t>затрат (%)</t>
  </si>
  <si>
    <t>Откл. (+,-)</t>
  </si>
  <si>
    <t>Статьи затрат</t>
  </si>
  <si>
    <t>план</t>
  </si>
  <si>
    <t>факт</t>
  </si>
  <si>
    <t>тыс.руб.</t>
  </si>
  <si>
    <t>(руб.)</t>
  </si>
  <si>
    <t>Топливо</t>
  </si>
  <si>
    <t>Вода технологич.</t>
  </si>
  <si>
    <t>Объем (тыс.м3)</t>
  </si>
  <si>
    <t>Тариф (руб./м3)</t>
  </si>
  <si>
    <t>Численность (чел.)</t>
  </si>
  <si>
    <t>Средняя з/плата (руб.)</t>
  </si>
  <si>
    <t>ЕСН</t>
  </si>
  <si>
    <t>Амортизация</t>
  </si>
  <si>
    <t>Арендная плата</t>
  </si>
  <si>
    <t>Электроэнергия</t>
  </si>
  <si>
    <t>объем (тыс.кВт.ч)</t>
  </si>
  <si>
    <t>тариф (руб./кВт.ч.)</t>
  </si>
  <si>
    <t>Тек.и кап.ремонт</t>
  </si>
  <si>
    <t>Цеховая себестоимость</t>
  </si>
  <si>
    <t>Общехозяйственные расходы</t>
  </si>
  <si>
    <t>Полная себестоимость</t>
  </si>
  <si>
    <t>Сумма дотаций, в т.ч.:</t>
  </si>
  <si>
    <t xml:space="preserve">  - дотация за э/э</t>
  </si>
  <si>
    <t>прибыль на развитие производства</t>
  </si>
  <si>
    <t>прибыль на социальное развитие</t>
  </si>
  <si>
    <t>налоги, сборы, платежи</t>
  </si>
  <si>
    <t>Всего затрат</t>
  </si>
  <si>
    <t>Финансовый результат</t>
  </si>
  <si>
    <t>Наименование предприятия</t>
  </si>
  <si>
    <t xml:space="preserve">Категории </t>
  </si>
  <si>
    <t>потребителей</t>
  </si>
  <si>
    <t>1. Население</t>
  </si>
  <si>
    <t>2. Бюджет, в т.ч.:</t>
  </si>
  <si>
    <t>марка угля</t>
  </si>
  <si>
    <t>Откл.</t>
  </si>
  <si>
    <t>(+; -)</t>
  </si>
  <si>
    <t>Итого:</t>
  </si>
  <si>
    <t>На  1 м3</t>
  </si>
  <si>
    <t>Поднято воды</t>
  </si>
  <si>
    <t>Расход на собственные нужды</t>
  </si>
  <si>
    <t>Получено воды со стороны</t>
  </si>
  <si>
    <t>Потери воды</t>
  </si>
  <si>
    <t>Подано воды в сеть</t>
  </si>
  <si>
    <t>% потерь к объему воды, поданой в сеть</t>
  </si>
  <si>
    <t>Объем реализации, всего -</t>
  </si>
  <si>
    <t>в том числе:                                 населению</t>
  </si>
  <si>
    <t xml:space="preserve">                           бюджетным учреждениям</t>
  </si>
  <si>
    <t xml:space="preserve">                                 прочим потребителям</t>
  </si>
  <si>
    <t>I. Натуральные показатели (тыс. м3)</t>
  </si>
  <si>
    <t>Материалы (химреагенты)</t>
  </si>
  <si>
    <t>Цена с доставкой (руб./тн)</t>
  </si>
  <si>
    <t>Объем (т)</t>
  </si>
  <si>
    <t>Вода покупная</t>
  </si>
  <si>
    <t>Цеховые  расходы</t>
  </si>
  <si>
    <t>II. Планируемые расходы ( тыс. руб.)</t>
  </si>
  <si>
    <t>Прочие прямые расходы</t>
  </si>
  <si>
    <t xml:space="preserve">  - дотация за разницу в тарифах </t>
  </si>
  <si>
    <t xml:space="preserve"> III. Внереализационные расходы</t>
  </si>
  <si>
    <t>в т.ч.:</t>
  </si>
  <si>
    <t xml:space="preserve">1.1. Прямые расходы - всего,  </t>
  </si>
  <si>
    <t>1.2. Косвенные (прочие) расходы</t>
  </si>
  <si>
    <t xml:space="preserve"> IV. Расходы, не учитываемые при определении налоговой базы налого на прибыли, - всего,</t>
  </si>
  <si>
    <t>Всего финансовые потребности по реализации производственной программы</t>
  </si>
  <si>
    <t>Пропущено сточных вод</t>
  </si>
  <si>
    <t>Принято от других канализационных сетей</t>
  </si>
  <si>
    <t>Пропущено через очистные сооружения</t>
  </si>
  <si>
    <t>Передано сточных вод на очистку другим канализациям</t>
  </si>
  <si>
    <t>Услуги сторонних организаций по утилизации и очистке сточной жидкости</t>
  </si>
  <si>
    <t xml:space="preserve">ФОТ основных рабочих </t>
  </si>
  <si>
    <t>ФОТ основных  рабочих</t>
  </si>
  <si>
    <t>(ВН, СН1, СН2, НН)</t>
  </si>
  <si>
    <t>Доходы всего</t>
  </si>
  <si>
    <t xml:space="preserve">Информация по Дт задолженности предприятия </t>
  </si>
  <si>
    <t xml:space="preserve">  - федерального бюджета</t>
  </si>
  <si>
    <t xml:space="preserve">  - республиканского бюджета</t>
  </si>
  <si>
    <t xml:space="preserve">  - местного бюджета</t>
  </si>
  <si>
    <t xml:space="preserve"> 2. Население</t>
  </si>
  <si>
    <t xml:space="preserve"> 3. Прочие потребители </t>
  </si>
  <si>
    <t>1. Дебиторская задолженность бюджетов всех уровней - всего</t>
  </si>
  <si>
    <t xml:space="preserve"> в том числе по налогам</t>
  </si>
  <si>
    <t>2. Заработная плата</t>
  </si>
  <si>
    <t>3.  Покупка э/энергии</t>
  </si>
  <si>
    <t>4.  Покупка угля</t>
  </si>
  <si>
    <t>5. Покупка воды (стоков)</t>
  </si>
  <si>
    <t>6. Работы и  услуги производственного характера</t>
  </si>
  <si>
    <t>7. Прочее</t>
  </si>
  <si>
    <t>Средняя цена по электроэнергии (руб./кВт.ч)</t>
  </si>
  <si>
    <t xml:space="preserve">3. Прочие потребители </t>
  </si>
  <si>
    <t>Наименование предприятия____________________________________________________________</t>
  </si>
  <si>
    <t>Итого</t>
  </si>
  <si>
    <t>План на 2013 год</t>
  </si>
  <si>
    <t>Факт за 2013 год</t>
  </si>
  <si>
    <t>Анализ затрат по водоотведению и очистке сточных вод за  2013 год</t>
  </si>
  <si>
    <t>2.1</t>
  </si>
  <si>
    <t>2.2</t>
  </si>
  <si>
    <t xml:space="preserve">Затраты на оплату труда </t>
  </si>
  <si>
    <t>Справочно: среднемесячная оплата труда в целом по организации (руб.)</t>
  </si>
  <si>
    <t>Справочно: численность персонала в целом по организации, ед.</t>
  </si>
  <si>
    <t>Минимальный размер оплаты труда в целом по организации, руб./мес.</t>
  </si>
  <si>
    <t>оплата труда основных производственных рабочих</t>
  </si>
  <si>
    <t>среднемесячная оплата труда основных производственных рабочих (руб.)</t>
  </si>
  <si>
    <t>численность основного производственного персонала, относимого на регулируемый вид деятельности, ед.</t>
  </si>
  <si>
    <t>Тарифная ставка рабочего 1-го разряда, руб./мес.</t>
  </si>
  <si>
    <t>Базовая тарифная ставка рабочего 1-го разряда, руб./мес.</t>
  </si>
  <si>
    <t>Минимальная тарифная ставка рабочего 1-го разряда, руб./мес.</t>
  </si>
  <si>
    <t>оплата труда ремонтного персонала</t>
  </si>
  <si>
    <t>среднемесячная оплата труда ремонтного персонала (руб.)</t>
  </si>
  <si>
    <t>численность ремонтного персонала, относимого на регулируемый вид деятельности, ед.</t>
  </si>
  <si>
    <t>оплата труда цехового персонала</t>
  </si>
  <si>
    <t>среднемесячная оплата труда цехового персонала (руб.)</t>
  </si>
  <si>
    <t>численность цехового персонала, относимого на регулируемый вид деятельности, ед.</t>
  </si>
  <si>
    <t>оплата труда АУП</t>
  </si>
  <si>
    <t>среднемесячная оплата труда АУП (руб.)</t>
  </si>
  <si>
    <t>численность АУП, относимого на регулируемый вид деятельности, ед.</t>
  </si>
  <si>
    <t>заработная плата прочего персонала, относимого на регулируемый вид деятельности</t>
  </si>
  <si>
    <t>среднемесячная оплата труда прочего персонала, относимого на регулируемый вид деятельности (руб.)</t>
  </si>
  <si>
    <t>численность прочего персонала, относимого на регулируемый вид деятельности, ед.</t>
  </si>
  <si>
    <t>1.1</t>
  </si>
  <si>
    <t>1.2</t>
  </si>
  <si>
    <t>2</t>
  </si>
  <si>
    <t xml:space="preserve">Энергия, в том числе </t>
  </si>
  <si>
    <t xml:space="preserve">энергия (покупная энергия) на технологические цели </t>
  </si>
  <si>
    <t xml:space="preserve">затраты на покупную тепловую энергию </t>
  </si>
  <si>
    <t>С коллекторов, всего</t>
  </si>
  <si>
    <t>от станций с мощностью производства &gt;= 25 МВт</t>
  </si>
  <si>
    <t>от станций с мощностью производства &lt; 25 МВт</t>
  </si>
  <si>
    <t>покупка потерь с коллекторов</t>
  </si>
  <si>
    <t>Из тепловой сети, всего</t>
  </si>
  <si>
    <t>от котельных (некомбинированная выработка)</t>
  </si>
  <si>
    <t>покупка потерь из тепловой сети</t>
  </si>
  <si>
    <t>затраты на оплату услуг по передаче тепловой энергии</t>
  </si>
  <si>
    <t>затраты на покупную электрическую энергию, по уровням напряжения:</t>
  </si>
  <si>
    <t>объём энергии (тыс.кВт*ч)</t>
  </si>
  <si>
    <t>объём заявленной мощности (МВт)</t>
  </si>
  <si>
    <t>энергия НН (0,4 кВ и ниже)</t>
  </si>
  <si>
    <t>тариф на энергию (руб./кВт*ч)</t>
  </si>
  <si>
    <t>заявленная мощность по НН (0,4 кВ и ниже)</t>
  </si>
  <si>
    <t>тариф на заявленную мощность (руб./кВт*мес)</t>
  </si>
  <si>
    <t>годовой объём мощности (МВт)</t>
  </si>
  <si>
    <t>энергия СН 2 (1-20 кВ)</t>
  </si>
  <si>
    <t>заявленная мощность по СН 2 (1-20 кВ)</t>
  </si>
  <si>
    <t>энергия СН 1 (35 кВ)</t>
  </si>
  <si>
    <t>заявленная мощность по СН 1 (35 кВ)</t>
  </si>
  <si>
    <t>энергия ВН (110 кВ и выше)</t>
  </si>
  <si>
    <t>заявленная мощность по ВН (110 кВ и выше)</t>
  </si>
  <si>
    <t xml:space="preserve">энергия на хозяйственные нужды </t>
  </si>
  <si>
    <t xml:space="preserve">тепловая энергия </t>
  </si>
  <si>
    <t xml:space="preserve">электрическая энергия </t>
  </si>
  <si>
    <t>год</t>
  </si>
  <si>
    <t>1</t>
  </si>
  <si>
    <t>1.1.1</t>
  </si>
  <si>
    <t>1.1.1.1</t>
  </si>
  <si>
    <t>1.1.1.1.1</t>
  </si>
  <si>
    <t>1.1.1.1.2</t>
  </si>
  <si>
    <t>1.1.1.2</t>
  </si>
  <si>
    <t>1.1.2</t>
  </si>
  <si>
    <t>1.1.3</t>
  </si>
  <si>
    <t>2.2.0.1</t>
  </si>
  <si>
    <t>2.2.0.2</t>
  </si>
  <si>
    <t>2.2.1.1</t>
  </si>
  <si>
    <t>2.2.1.1.1</t>
  </si>
  <si>
    <t>2.2.1.1.2</t>
  </si>
  <si>
    <t>2.2.1.2</t>
  </si>
  <si>
    <t>2.2.1.2.1</t>
  </si>
  <si>
    <t>2.2.1.2.2</t>
  </si>
  <si>
    <t>2.2.2.1</t>
  </si>
  <si>
    <t>2.2.2.1.1</t>
  </si>
  <si>
    <t>2.2.2.1.2</t>
  </si>
  <si>
    <t>2.2.2.2</t>
  </si>
  <si>
    <t>2.2.2.2.1</t>
  </si>
  <si>
    <t>2.2.2.2.2</t>
  </si>
  <si>
    <t>2.2.3.1</t>
  </si>
  <si>
    <t>2.2.3.1.1</t>
  </si>
  <si>
    <t>2.2.3.1.2</t>
  </si>
  <si>
    <t>2.2.3.2</t>
  </si>
  <si>
    <t>2.2.3.2.1</t>
  </si>
  <si>
    <t>2.2.3.2.2</t>
  </si>
  <si>
    <t>2.2.4.1</t>
  </si>
  <si>
    <t>2.2.4.1.1</t>
  </si>
  <si>
    <t>2.2.4.1.2</t>
  </si>
  <si>
    <t>2.2.4.2</t>
  </si>
  <si>
    <t>2.2.4.2.1</t>
  </si>
  <si>
    <t>2.2.4.2.2</t>
  </si>
  <si>
    <t>1.1.1.2.1</t>
  </si>
  <si>
    <t>1.1.1.2.2</t>
  </si>
  <si>
    <t>1.1.1.3</t>
  </si>
  <si>
    <t>1.1.1.3.1</t>
  </si>
  <si>
    <t>1.1.1.3.2</t>
  </si>
  <si>
    <t>1.1.1.3.3</t>
  </si>
  <si>
    <t>1.1.1.4</t>
  </si>
  <si>
    <t>1.1.1.4.1</t>
  </si>
  <si>
    <t>1.1.1.4.2</t>
  </si>
  <si>
    <t>1.1.1.4.3</t>
  </si>
  <si>
    <t>1.1.3.0.1</t>
  </si>
  <si>
    <t>1.1.3.0.2</t>
  </si>
  <si>
    <t>1.1.3.1.1</t>
  </si>
  <si>
    <t>1.1.3.1.1.1</t>
  </si>
  <si>
    <t>1.1.3.1.1.2</t>
  </si>
  <si>
    <t>1.1.3.1.2</t>
  </si>
  <si>
    <t>1.1.3.1.2.1</t>
  </si>
  <si>
    <t>1.1.3.1.2.2</t>
  </si>
  <si>
    <t>1.1.3.2.1</t>
  </si>
  <si>
    <t>1.1.3.2.1.1</t>
  </si>
  <si>
    <t>1.1.3.2.1.2</t>
  </si>
  <si>
    <t>1.1.3.2.2</t>
  </si>
  <si>
    <t>1.1.3.2.2.1</t>
  </si>
  <si>
    <t>1.1.3.2.2.2</t>
  </si>
  <si>
    <t>1.1.3.3.1</t>
  </si>
  <si>
    <t>1.1.3.3.1.1</t>
  </si>
  <si>
    <t>1.1.3.3.1.2</t>
  </si>
  <si>
    <t>1.1.3.3.2</t>
  </si>
  <si>
    <t>1.1.3.3.2.1</t>
  </si>
  <si>
    <t>1.1.3.3.2.2</t>
  </si>
  <si>
    <t>1.1.3.4.1</t>
  </si>
  <si>
    <t>1.1.3.4.1.1</t>
  </si>
  <si>
    <t>1.1.3.4.1.2</t>
  </si>
  <si>
    <t>1.1.3.4.2</t>
  </si>
  <si>
    <t>1.1.3.4.2.1</t>
  </si>
  <si>
    <t>1.1.3.4.2.2</t>
  </si>
  <si>
    <t>По состоянию на 01.01.2013</t>
  </si>
  <si>
    <t>тепло-</t>
  </si>
  <si>
    <t>снабжение</t>
  </si>
  <si>
    <t>водо-</t>
  </si>
  <si>
    <t>водоотве-</t>
  </si>
  <si>
    <t>дение</t>
  </si>
  <si>
    <t>Приложение № 2.2</t>
  </si>
  <si>
    <t>Приложение № 2.3</t>
  </si>
  <si>
    <t>Статьи расходов</t>
  </si>
  <si>
    <t>в том числе:</t>
  </si>
  <si>
    <t xml:space="preserve">1.1. ФОТ цехового персонала </t>
  </si>
  <si>
    <t xml:space="preserve">1.2. Прочие прямые расходы, всего, </t>
  </si>
  <si>
    <t xml:space="preserve">1. Цеховые расходы - всего,  </t>
  </si>
  <si>
    <t>1.1. ФОТ АУП</t>
  </si>
  <si>
    <t xml:space="preserve">1.2. Прочие расходы, всего, </t>
  </si>
  <si>
    <t>Распределение расходов по видам деятельности</t>
  </si>
  <si>
    <t xml:space="preserve"> - теплоснабжение</t>
  </si>
  <si>
    <t xml:space="preserve"> - водоснабжение</t>
  </si>
  <si>
    <t xml:space="preserve"> - водоотведение</t>
  </si>
  <si>
    <t xml:space="preserve">  указать др. виды услуг, оказываемые предприятием, на которые распределяются общехозяйственные расходы</t>
  </si>
  <si>
    <t xml:space="preserve">1. Общехозяйственные расходы - всего,  </t>
  </si>
  <si>
    <t>Приложение № 10</t>
  </si>
  <si>
    <t>Прибыль на развитие производства</t>
  </si>
  <si>
    <t>капитальные вложения</t>
  </si>
  <si>
    <t>Прибыль на социальное развитие</t>
  </si>
  <si>
    <t>Прибыль на прочие цели</t>
  </si>
  <si>
    <t>Прибыль не облагаемая налогом</t>
  </si>
  <si>
    <t>Прибыль облагаемая налогом</t>
  </si>
  <si>
    <t>Налоги, сборы и платежи, всего:</t>
  </si>
  <si>
    <t xml:space="preserve"> - на прибыль</t>
  </si>
  <si>
    <t xml:space="preserve"> - на содержание милиции</t>
  </si>
  <si>
    <t xml:space="preserve"> - на имущество</t>
  </si>
  <si>
    <t xml:space="preserve"> - на содержание соцсферы</t>
  </si>
  <si>
    <t xml:space="preserve"> - плата за выбросы (сбросы) загрязняющих веществ</t>
  </si>
  <si>
    <t xml:space="preserve"> - другие налоги, сборы и обязательные платежи</t>
  </si>
  <si>
    <t>Балансовая прибыль, всего</t>
  </si>
  <si>
    <t xml:space="preserve">               в том числе:</t>
  </si>
  <si>
    <t xml:space="preserve">                в том числе:</t>
  </si>
  <si>
    <t>фонд накопления</t>
  </si>
  <si>
    <t>фонд потребления</t>
  </si>
  <si>
    <t>Информация о фактическом использовании прибыли (по каждому виду регулируемой деятельности)</t>
  </si>
  <si>
    <t xml:space="preserve"> - необходимость проведения ремонтов</t>
  </si>
  <si>
    <t xml:space="preserve"> - стоимость испотьзуемых материалов</t>
  </si>
  <si>
    <t xml:space="preserve"> - акт прима выполненных работ</t>
  </si>
  <si>
    <t>Указать в пояснительной записке:</t>
  </si>
  <si>
    <t>Приложение № 11</t>
  </si>
  <si>
    <t>Приложение № 12</t>
  </si>
  <si>
    <t>Информация о фактических затратах по проведению ремонтов                                                    (по каждому виду регулируемой деятельности)</t>
  </si>
  <si>
    <t>Информация о фактическом использовании амортизационных  отчислений                       (по каждому виду регулируемой деятельности)</t>
  </si>
  <si>
    <t>По состоянию на 01.01.2014</t>
  </si>
  <si>
    <t>По состоянию на 01.01.2012</t>
  </si>
  <si>
    <t>4. Субсидии</t>
  </si>
  <si>
    <t>Сумма доходов (тыс.руб.)</t>
  </si>
  <si>
    <t>Общее количество, сумма</t>
  </si>
  <si>
    <t>Утвержденный ЭОТ (руб./Гкал)</t>
  </si>
  <si>
    <t>Предъявляемый тариф (руб./Гкал)</t>
  </si>
  <si>
    <t>Фактически оплачено за 2013 год</t>
  </si>
  <si>
    <r>
      <t xml:space="preserve">* В строках, где указан </t>
    </r>
    <r>
      <rPr>
        <b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- не заполнять. Итоги считаются автоматически</t>
    </r>
  </si>
  <si>
    <t>Ваыработка тепловой энергии (Гкал)</t>
  </si>
  <si>
    <t>Собственные нужды источника тепла (Гкал)</t>
  </si>
  <si>
    <t>Потери тепловой энергии (Гкал)</t>
  </si>
  <si>
    <t>Полезный отпуск (Гкал) в т.ч.:</t>
  </si>
  <si>
    <t>Бюджетные потребители</t>
  </si>
  <si>
    <t>Население</t>
  </si>
  <si>
    <t>Прочие потребители</t>
  </si>
  <si>
    <t>Потребление тепловой энергии собственными объектами предприятия</t>
  </si>
  <si>
    <t>Уголь</t>
  </si>
  <si>
    <t>нормативный расход условного топлива (кг.у.т./Гкал)</t>
  </si>
  <si>
    <t>переводной коэффициент (о.е.)</t>
  </si>
  <si>
    <t>количество угля (т.н.т.)</t>
  </si>
  <si>
    <t>стоимость угля (руб./тн.) в т.ч.:</t>
  </si>
  <si>
    <t>стоимость перевозки (руб./тн.)</t>
  </si>
  <si>
    <t>тариф (руб/кВт.ч)</t>
  </si>
  <si>
    <t>уровень напряжения (НН, СН2, СН1, ВН)</t>
  </si>
  <si>
    <t>1.3</t>
  </si>
  <si>
    <t>Мазут</t>
  </si>
  <si>
    <t>количество (т.н.т.)</t>
  </si>
  <si>
    <t>стоимость (руб./тн.)</t>
  </si>
  <si>
    <r>
      <t>количество воды (м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</si>
  <si>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стоимость воды (руб./м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</si>
  <si>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Фонд оплаты труда</t>
  </si>
  <si>
    <t>численность (чел.)</t>
  </si>
  <si>
    <t>средняя з/плата (руб.)</t>
  </si>
  <si>
    <t>Отчисления на соц.нужды</t>
  </si>
  <si>
    <t>Аренда</t>
  </si>
  <si>
    <t>Электрическая энергия</t>
  </si>
  <si>
    <t>объём (тыс.кВтч)</t>
  </si>
  <si>
    <t>Ремонтный фонд в т.ч.</t>
  </si>
  <si>
    <t>Материалы</t>
  </si>
  <si>
    <t>Услуги</t>
  </si>
  <si>
    <t>Цеховые расходы в т.ч.</t>
  </si>
  <si>
    <t>автотранспортные услуги</t>
  </si>
  <si>
    <t>охрана объектов</t>
  </si>
  <si>
    <t>охрана труда (спец.одежда, спец.питание)</t>
  </si>
  <si>
    <t>экологические платежи</t>
  </si>
  <si>
    <t>прочие расходы</t>
  </si>
  <si>
    <t>фонд оплаты труда АУП</t>
  </si>
  <si>
    <t>численность</t>
  </si>
  <si>
    <t>средняя з/плата</t>
  </si>
  <si>
    <t>Валовая прибыль</t>
  </si>
  <si>
    <t>Налоги, сборы, платежи - всего, в том числе</t>
  </si>
  <si>
    <t xml:space="preserve">налог на прибыль </t>
  </si>
  <si>
    <t>налог на имущество</t>
  </si>
  <si>
    <t>другие налоги</t>
  </si>
  <si>
    <t>Покупная т/э</t>
  </si>
  <si>
    <t>объем (Гкал)</t>
  </si>
  <si>
    <t>тариф (руб/Гкал)</t>
  </si>
  <si>
    <t xml:space="preserve">в т.ч. ставка за потери </t>
  </si>
  <si>
    <t>НВВ</t>
  </si>
  <si>
    <t>Доходы организации (тыс.руб.)</t>
  </si>
  <si>
    <t>Тариф (руб./Гкал)</t>
  </si>
  <si>
    <t>Тариф для населения (руб./Гкал)</t>
  </si>
  <si>
    <t>Баланс тепловой энергии</t>
  </si>
  <si>
    <t>(Гкал)</t>
  </si>
  <si>
    <t>Период</t>
  </si>
  <si>
    <t>Выработка</t>
  </si>
  <si>
    <t>Собственные нужды источника тепла</t>
  </si>
  <si>
    <t>Отпуск с коллекторов</t>
  </si>
  <si>
    <t>Покупная энергия</t>
  </si>
  <si>
    <t>Отпуск в сеть</t>
  </si>
  <si>
    <t>Потери в сетях</t>
  </si>
  <si>
    <t>Полезный отпуск, всего</t>
  </si>
  <si>
    <t>Полезный отпуск организациям-перепродавцам</t>
  </si>
  <si>
    <t>Полезный отпуск по группам потребителей</t>
  </si>
  <si>
    <t>Организации - перепродавцы, всего</t>
  </si>
  <si>
    <t>В собственную тепловую сеть</t>
  </si>
  <si>
    <t>Финансируемые из бюджетов всех уровней</t>
  </si>
  <si>
    <t>Прочие</t>
  </si>
  <si>
    <t>3</t>
  </si>
  <si>
    <t>3.2</t>
  </si>
  <si>
    <t>3.3</t>
  </si>
  <si>
    <t>4.1</t>
  </si>
  <si>
    <t>4.2</t>
  </si>
  <si>
    <t>4.3</t>
  </si>
  <si>
    <t>4.4</t>
  </si>
  <si>
    <t>5</t>
  </si>
  <si>
    <t>5.1</t>
  </si>
  <si>
    <t>5.2</t>
  </si>
  <si>
    <t>5.2.2.</t>
  </si>
  <si>
    <t>5.2.3</t>
  </si>
  <si>
    <t>5.2.3.1</t>
  </si>
  <si>
    <t>5.2.3.2</t>
  </si>
  <si>
    <t>5.2.3.3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</si>
  <si>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</si>
  <si>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</si>
  <si>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</si>
  <si>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</si>
  <si>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</si>
  <si>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</si>
  <si>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</si>
  <si>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</si>
  <si>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I полугодие</t>
  </si>
  <si>
    <t>июль</t>
  </si>
  <si>
    <t>август</t>
  </si>
  <si>
    <t>сентябрь</t>
  </si>
  <si>
    <t>III квартал</t>
  </si>
  <si>
    <t>IX месяцев</t>
  </si>
  <si>
    <t>октябрь</t>
  </si>
  <si>
    <t>ноябрь</t>
  </si>
  <si>
    <t>декабрь</t>
  </si>
  <si>
    <t>IV квартал</t>
  </si>
  <si>
    <t>Итого за год</t>
  </si>
  <si>
    <t>5.3</t>
  </si>
  <si>
    <t>Полезный отпуск</t>
  </si>
  <si>
    <t>без приборов учета</t>
  </si>
  <si>
    <t>5.4</t>
  </si>
  <si>
    <t>Приложение № 13</t>
  </si>
  <si>
    <t xml:space="preserve"> - стоимость испотьзуемых материалов с приложением  документов, подтверждающих их цену;</t>
  </si>
  <si>
    <t>Приложение к отчету документов, подтверждающих:</t>
  </si>
  <si>
    <t xml:space="preserve"> - необходимость проведения ремонтов;</t>
  </si>
  <si>
    <t xml:space="preserve"> - выполнение работ.</t>
  </si>
  <si>
    <t>по приборам      учета</t>
  </si>
  <si>
    <t>Баланс водоснабжения по муниципальному образованию -  ___________________</t>
  </si>
  <si>
    <r>
      <t>Единица измерения - м</t>
    </r>
    <r>
      <rPr>
        <vertAlign val="superscript"/>
        <sz val="9"/>
        <rFont val="Tahoma"/>
        <family val="2"/>
      </rPr>
      <t>3</t>
    </r>
  </si>
  <si>
    <t>Субъект баланса</t>
  </si>
  <si>
    <t>Вид товара</t>
  </si>
  <si>
    <t xml:space="preserve">Поднято воды </t>
  </si>
  <si>
    <t>Хозяйственные нужды предприятия</t>
  </si>
  <si>
    <t>Пропущено воды через очистные сооружения (справочно)</t>
  </si>
  <si>
    <t xml:space="preserve">Потери воды </t>
  </si>
  <si>
    <t>Отпущено воды, всего</t>
  </si>
  <si>
    <t>Расход воды на нужды предприятия</t>
  </si>
  <si>
    <t>Отпущено воды другим водопроводам</t>
  </si>
  <si>
    <t xml:space="preserve">Отпущено воды по категориям потребителей  </t>
  </si>
  <si>
    <t>Объём реализации воды питьевого качества по приборам учёта</t>
  </si>
  <si>
    <t>Объём реализации воды питьевого качества по нормативам</t>
  </si>
  <si>
    <t>Всего, в т.ч.</t>
  </si>
  <si>
    <t>на очистные сооружения</t>
  </si>
  <si>
    <t>на промывку сетей</t>
  </si>
  <si>
    <t>прочие</t>
  </si>
  <si>
    <t>А</t>
  </si>
  <si>
    <t>Б</t>
  </si>
  <si>
    <t>4</t>
  </si>
  <si>
    <t>5.2.1</t>
  </si>
  <si>
    <t>5.2.1.1</t>
  </si>
  <si>
    <t>5.2.1.2</t>
  </si>
  <si>
    <t>5.2.1.3</t>
  </si>
  <si>
    <t>5.2.2</t>
  </si>
  <si>
    <t>6.1</t>
  </si>
  <si>
    <t>6.2</t>
  </si>
  <si>
    <t>1.0</t>
  </si>
  <si>
    <t>вода питьевого качества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</si>
  <si>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</si>
  <si>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</si>
  <si>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</si>
  <si>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</si>
  <si>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</si>
  <si>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</si>
  <si>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</si>
  <si>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</si>
  <si>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</si>
  <si>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Баланс организаций водоснабжения, осуществляющих передачу (транспортировку) по муниципальному образованию - ____________________</t>
  </si>
  <si>
    <t>Принято воды для передачи</t>
  </si>
  <si>
    <t>Потери</t>
  </si>
  <si>
    <t>Отпуск воды</t>
  </si>
  <si>
    <t>Передано на нужды организации</t>
  </si>
  <si>
    <t>Организациям-перепродавцам</t>
  </si>
  <si>
    <t>3.1</t>
  </si>
  <si>
    <t>3.4</t>
  </si>
  <si>
    <t>3.5</t>
  </si>
  <si>
    <t>Баланс водоотведения по муниципальному образованию - ________________________</t>
  </si>
  <si>
    <t>Пропущено сточных вод, всего</t>
  </si>
  <si>
    <t>По категориям потребителей</t>
  </si>
  <si>
    <t>Пропущено через cобственные очистные сооружения</t>
  </si>
  <si>
    <t>Передано сточных вод другим канализациям</t>
  </si>
  <si>
    <t>Сброшенные воды без очистки</t>
  </si>
  <si>
    <t>Принято сточных вод от других канализаций или отдельных канализационных сетей</t>
  </si>
  <si>
    <t>На очистные сооружения</t>
  </si>
  <si>
    <t>В канализационную сеть</t>
  </si>
  <si>
    <t>1.2.1</t>
  </si>
  <si>
    <t>1.2.2</t>
  </si>
  <si>
    <t>1.2.3</t>
  </si>
  <si>
    <t>1.2.4</t>
  </si>
  <si>
    <t>Баланс организаций водоотведения, осуществляющих передачу (транспортировку) по муниципальному образованию - __________________</t>
  </si>
  <si>
    <t>Принято для перекачки (транспортировки)</t>
  </si>
  <si>
    <t xml:space="preserve">Принято </t>
  </si>
  <si>
    <t>от собственных нужд</t>
  </si>
  <si>
    <t>от других канализаций или отдельных канализационных сетей</t>
  </si>
  <si>
    <t>от бюджетных потребителей</t>
  </si>
  <si>
    <t>от населения</t>
  </si>
  <si>
    <t>от прочих потребителей</t>
  </si>
  <si>
    <t>Объём утилизации (захоронения) ТБО</t>
  </si>
  <si>
    <t>Наименование предприятия
________________________</t>
  </si>
  <si>
    <t>Является ли организация плательщиком НДС</t>
  </si>
  <si>
    <t>ДА/НЕТ</t>
  </si>
  <si>
    <t>Объём утилизации (захоронения) ТБО, всего (тыс. куб.м)</t>
  </si>
  <si>
    <t>др. виды</t>
  </si>
  <si>
    <t>деят-сти</t>
  </si>
  <si>
    <t>1. Кредиторская задолженность по платежам в бюджет,</t>
  </si>
  <si>
    <t>Объем полезного отпуска (тыс.Гкал), объем реализации воды (тыс.м3), пропущено ст.вод (тыс.м3)</t>
  </si>
  <si>
    <t>Расшифровка общехозяйственных расходов  и их распределение (по каждому виду регулиремой деятельности)</t>
  </si>
  <si>
    <t>Расшифровка цеховых расходов (по каждому виду регулируемой деятельности)</t>
  </si>
  <si>
    <t>Информация о доходах предприятия (по каждому виду регулируемой деятельности)*</t>
  </si>
  <si>
    <t>Информация по ФОТ (по каждому виду регулируемой деятельности)</t>
  </si>
  <si>
    <t>Реестр сч/фактур по электроэнергии (по каждому виду регулируемой деятельности)</t>
  </si>
  <si>
    <t>Информация по электроэнергии (по каждому виду регулируемой деятельности)</t>
  </si>
  <si>
    <t>Приложение 1.1</t>
  </si>
  <si>
    <t>Приложение 1.2</t>
  </si>
  <si>
    <t>Приложение 1.3</t>
  </si>
  <si>
    <t>Приложение 1.4</t>
  </si>
  <si>
    <t>Приложение 1.5</t>
  </si>
  <si>
    <t>Приложение 2.1</t>
  </si>
  <si>
    <t>Приложение 1.6</t>
  </si>
  <si>
    <t>Приложение № 6</t>
  </si>
  <si>
    <t>Приложение № 7</t>
  </si>
  <si>
    <t>Приложение № 14</t>
  </si>
  <si>
    <t>В отношении контрагентов юридических лиц</t>
  </si>
  <si>
    <t>дибиторов</t>
  </si>
  <si>
    <t>Предъявлено исков в суд</t>
  </si>
  <si>
    <t>(сумма в руб.)</t>
  </si>
  <si>
    <t>Взыскано</t>
  </si>
  <si>
    <t>Передано в ССП</t>
  </si>
  <si>
    <t>Оплачено</t>
  </si>
  <si>
    <t>В отношении контрагентов физических лиц</t>
  </si>
  <si>
    <t>Предъявленные в суд исковые заявления</t>
  </si>
  <si>
    <t>Принятые судебные решения</t>
  </si>
  <si>
    <t>об удовлетворении исков</t>
  </si>
  <si>
    <t>Переданные исполнительные листы в ССП</t>
  </si>
  <si>
    <t>Количество</t>
  </si>
  <si>
    <t>Сумма в рублях</t>
  </si>
  <si>
    <t>Директор __________________________________________</t>
  </si>
  <si>
    <t>Главный бухгалтер __________________________________</t>
  </si>
  <si>
    <t>Юрист____________________________________________</t>
  </si>
  <si>
    <t>"_____"______________201____г.</t>
  </si>
  <si>
    <t xml:space="preserve">                                          (наименование предприятия)</t>
  </si>
  <si>
    <t>Объем утилизации ТБО всего -</t>
  </si>
  <si>
    <t xml:space="preserve">                        от бюджетных учреждений</t>
  </si>
  <si>
    <t>1. Планируемые расходы ( тыс. руб.)</t>
  </si>
  <si>
    <t xml:space="preserve">1.1. Производственные расходы - всего,  </t>
  </si>
  <si>
    <t>Приобретение сырья и материалов (инертные материалы)</t>
  </si>
  <si>
    <t>тариф (руб./кВт.ч)</t>
  </si>
  <si>
    <t>ГСМ</t>
  </si>
  <si>
    <t>Объем (тыс. м3)</t>
  </si>
  <si>
    <t>Прочие производственные расходы (цеховые  расходы)</t>
  </si>
  <si>
    <t xml:space="preserve"> из них: ФОТ цехового персонала</t>
  </si>
  <si>
    <t>1.3. Арендная плата</t>
  </si>
  <si>
    <t>1.4. Расходы на ремонт - всего</t>
  </si>
  <si>
    <t xml:space="preserve"> в том числе: Текущий ремонт</t>
  </si>
  <si>
    <t xml:space="preserve"> из них: ФОТ ремонтных  рабочих</t>
  </si>
  <si>
    <t>Услуги сторонних организаций</t>
  </si>
  <si>
    <t>в том числе: Капитальный ремонт</t>
  </si>
  <si>
    <t>из них: ФОТ ремонтных  рабочих</t>
  </si>
  <si>
    <t>1.5. Административные (общеэксплуатационные) расходы</t>
  </si>
  <si>
    <t>из них: ФОТ АУП</t>
  </si>
  <si>
    <t xml:space="preserve"> 1.6. Налоги и сборы</t>
  </si>
  <si>
    <t>налог на прибыль</t>
  </si>
  <si>
    <t>налог на землю</t>
  </si>
  <si>
    <t>плата за негативное воздействие на окружающую среду</t>
  </si>
  <si>
    <t>единый налог, уплачиваемый организацией, применяющей упрощенную систему налогообложения</t>
  </si>
  <si>
    <t>транспортный налог</t>
  </si>
  <si>
    <t xml:space="preserve"> 2. Нормативныя прибыль - всего,</t>
  </si>
  <si>
    <t>иное</t>
  </si>
  <si>
    <t>Тариф, руб./м3</t>
  </si>
  <si>
    <t>Тариф для населения, руб./м3</t>
  </si>
  <si>
    <t>Приложение № 2.4</t>
  </si>
  <si>
    <t>Приложение № 3</t>
  </si>
  <si>
    <t>Приложение № 4.1</t>
  </si>
  <si>
    <t>Приложение № 9</t>
  </si>
  <si>
    <t>На  1 Гкал</t>
  </si>
  <si>
    <t>Анализ затрат по утилизации ТБО за  2013 год</t>
  </si>
  <si>
    <t>в том числе:  от населения</t>
  </si>
  <si>
    <t xml:space="preserve">                        от прочих потребителей</t>
  </si>
  <si>
    <t>тыс. руб.</t>
  </si>
  <si>
    <t>Ремонтный фонд</t>
  </si>
  <si>
    <t>Инвестиционная составляющая прибыли</t>
  </si>
  <si>
    <t>Всего по источникам</t>
  </si>
  <si>
    <t>план 2013 года</t>
  </si>
  <si>
    <t>факт 2013 года</t>
  </si>
  <si>
    <t>% освоения</t>
  </si>
  <si>
    <r>
      <t xml:space="preserve">Отчет о фактических расходах на все виды ремонтов и инвестиции в сфере </t>
    </r>
    <r>
      <rPr>
        <b/>
        <sz val="10"/>
        <color indexed="8"/>
        <rFont val="Times New Roman"/>
        <family val="1"/>
      </rPr>
      <t>теплоснабжения.</t>
    </r>
  </si>
  <si>
    <r>
      <t xml:space="preserve">Отчет о фактических расходах на все виды ремонтов и инвестиции в сфере </t>
    </r>
    <r>
      <rPr>
        <b/>
        <sz val="10"/>
        <color indexed="8"/>
        <rFont val="Times New Roman"/>
        <family val="1"/>
      </rPr>
      <t>водоснабжения.</t>
    </r>
  </si>
  <si>
    <r>
      <t xml:space="preserve">Отчет о фактических расходах на все виды ремонтов и инвестиции в сфере </t>
    </r>
    <r>
      <rPr>
        <b/>
        <sz val="10"/>
        <color indexed="8"/>
        <rFont val="Times New Roman"/>
        <family val="1"/>
      </rPr>
      <t>водоотведения.</t>
    </r>
  </si>
  <si>
    <t>МУП "Надежда"</t>
  </si>
  <si>
    <t>ДМСШ</t>
  </si>
  <si>
    <t>ООО "СУЭК-Хакасия"</t>
  </si>
  <si>
    <t>Наименование предприятия__МУП "Надежда"______________________________________________</t>
  </si>
  <si>
    <t>Наименование предприятия___МУП "Надежда"_____________________________________________</t>
  </si>
  <si>
    <t>теповая энергия</t>
  </si>
  <si>
    <t>в том числе: гсм</t>
  </si>
  <si>
    <t>зап. Части</t>
  </si>
  <si>
    <t>обучение персонала</t>
  </si>
  <si>
    <t>спецодежда</t>
  </si>
  <si>
    <t>Приложение № 8.1</t>
  </si>
  <si>
    <t>Приложение № 8.2</t>
  </si>
  <si>
    <t>холодное водоснабжение</t>
  </si>
  <si>
    <t>контроль качества</t>
  </si>
  <si>
    <t>1.2. Прочие прямые расходы</t>
  </si>
  <si>
    <t>охрана труда</t>
  </si>
  <si>
    <t>тепловая энергия</t>
  </si>
  <si>
    <t>_____________МУП "Надежда"_____________________________________(по каждому виду регулируемой деятельности)</t>
  </si>
  <si>
    <t>ОАО "Хакасэнергосбыт"</t>
  </si>
  <si>
    <t>0,00</t>
  </si>
  <si>
    <t>НН</t>
  </si>
  <si>
    <t>ХВС</t>
  </si>
  <si>
    <t>услуги банка</t>
  </si>
  <si>
    <t>связи</t>
  </si>
  <si>
    <t>прогр. Обесп.</t>
  </si>
  <si>
    <t>канцтовары</t>
  </si>
  <si>
    <t>штрафы</t>
  </si>
  <si>
    <t>гсм на о/х нужды</t>
  </si>
  <si>
    <t>хвс</t>
  </si>
  <si>
    <t>Предъявляемый тариф (руб./куб.м)</t>
  </si>
  <si>
    <t>Анализ затрат по теплоснабжению за  2014 год</t>
  </si>
  <si>
    <t>План на 2014 год</t>
  </si>
  <si>
    <t>Факт за 2014 год</t>
  </si>
  <si>
    <t>др</t>
  </si>
  <si>
    <t>.</t>
  </si>
  <si>
    <t>191.77</t>
  </si>
  <si>
    <t>165.26</t>
  </si>
  <si>
    <t>-127.4</t>
  </si>
  <si>
    <t>78.92</t>
  </si>
  <si>
    <t>Анализ затрат по холодному водоснабжению за  2014 год</t>
  </si>
  <si>
    <t>б/н</t>
  </si>
  <si>
    <t>ООО "Разрез Аршановский"</t>
  </si>
  <si>
    <t>ООО "Разрез Белоярский"</t>
  </si>
  <si>
    <t>на 2014</t>
  </si>
  <si>
    <t>за 2014</t>
  </si>
  <si>
    <t>3483/2/2</t>
  </si>
  <si>
    <t>16.96</t>
  </si>
  <si>
    <t>8351/2/2</t>
  </si>
  <si>
    <t>19.6</t>
  </si>
  <si>
    <t>11149/2/2</t>
  </si>
  <si>
    <t>13</t>
  </si>
  <si>
    <t>15492/2/2</t>
  </si>
  <si>
    <t>8.4</t>
  </si>
  <si>
    <t>19384/2/2</t>
  </si>
  <si>
    <t>23357/2/2</t>
  </si>
  <si>
    <t>28107/2/2</t>
  </si>
  <si>
    <t>31813/2/2</t>
  </si>
  <si>
    <t>35504/2/2</t>
  </si>
  <si>
    <t>11.2</t>
  </si>
  <si>
    <t>40682/2/2</t>
  </si>
  <si>
    <t>44717/2/2</t>
  </si>
  <si>
    <t>5.6</t>
  </si>
  <si>
    <t>50245/2/2</t>
  </si>
  <si>
    <t>12.4</t>
  </si>
  <si>
    <t>4.7</t>
  </si>
  <si>
    <t>17.6</t>
  </si>
  <si>
    <t>4.6</t>
  </si>
  <si>
    <t>15.2</t>
  </si>
  <si>
    <t>13.6</t>
  </si>
  <si>
    <t>8.3</t>
  </si>
  <si>
    <t>7.7</t>
  </si>
  <si>
    <t>5.8</t>
  </si>
  <si>
    <t>6.4</t>
  </si>
  <si>
    <t>план 2014 года</t>
  </si>
  <si>
    <t>факт 2014 года</t>
  </si>
  <si>
    <t>прочее</t>
  </si>
  <si>
    <t>Фактически начислено за 2014 год</t>
  </si>
  <si>
    <t>План 2014 года</t>
  </si>
  <si>
    <t>с 01.01 - 30.06.2014</t>
  </si>
  <si>
    <t xml:space="preserve">с 01.07 -31.12.2014 </t>
  </si>
  <si>
    <t>Отчет о работе хозяйствующего субъекта по взысканию дебиторской заложенности за 2014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</si>
</sst>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"/>
    <numFmt numFmtId="170" formatCode="0.0%"/>
    <numFmt numFmtId="171" formatCode="0.000"/>
    <numFmt numFmtId="172" formatCode="#,##0.00;[Red]\-#,##0.00;\-"/>
    <numFmt numFmtId="173" formatCode="[$-FC19]d\ mmmm\ yyyy\ &quot;г.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11"/>
      <name val="Arial Cyr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9"/>
      <color indexed="55"/>
      <name val="Times New Roman"/>
      <family val="1"/>
    </font>
    <font>
      <b/>
      <sz val="9"/>
      <name val="Times New Roman"/>
      <family val="1"/>
    </font>
    <font>
      <sz val="10"/>
      <name val="Tahoma"/>
      <family val="2"/>
    </font>
    <font>
      <b/>
      <sz val="14"/>
      <color indexed="12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9"/>
      <color indexed="55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 style="medium"/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 style="medium"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medium"/>
      <right/>
      <top style="thin">
        <color indexed="22"/>
      </top>
      <bottom style="medium"/>
    </border>
    <border>
      <left style="thin">
        <color indexed="22"/>
      </left>
      <right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 style="thin">
        <color indexed="2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>
        <color indexed="22"/>
      </bottom>
    </border>
    <border>
      <left/>
      <right style="medium"/>
      <top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/>
      <right style="medium"/>
      <top style="thin">
        <color indexed="22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medium"/>
      <top style="medium"/>
      <bottom style="thin">
        <color indexed="23"/>
      </bottom>
    </border>
    <border>
      <left style="thin">
        <color indexed="22"/>
      </left>
      <right style="medium"/>
      <top style="thin">
        <color indexed="23"/>
      </top>
      <bottom style="thin">
        <color indexed="23"/>
      </bottom>
    </border>
    <border>
      <left style="thin">
        <color indexed="22"/>
      </left>
      <right style="medium"/>
      <top style="thin">
        <color indexed="23"/>
      </top>
      <bottom/>
    </border>
    <border>
      <left style="thin">
        <color indexed="22"/>
      </left>
      <right/>
      <top style="medium"/>
      <bottom style="thin">
        <color indexed="23"/>
      </bottom>
    </border>
    <border>
      <left style="thin">
        <color indexed="22"/>
      </left>
      <right/>
      <top style="thin">
        <color indexed="23"/>
      </top>
      <bottom style="thin">
        <color indexed="23"/>
      </bottom>
    </border>
    <border>
      <left style="thin">
        <color indexed="22"/>
      </left>
      <right/>
      <top style="thin">
        <color indexed="23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/>
      <top style="medium"/>
      <bottom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/>
      <right/>
      <top style="medium"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/>
    </border>
    <border>
      <left style="thin">
        <color indexed="22"/>
      </left>
      <right/>
      <top style="thin">
        <color indexed="22"/>
      </top>
      <bottom style="thin">
        <color indexed="23"/>
      </bottom>
    </border>
    <border>
      <left style="medium"/>
      <right/>
      <top style="medium"/>
      <bottom style="thin">
        <color indexed="23"/>
      </bottom>
    </border>
    <border>
      <left style="medium"/>
      <right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thin">
        <color indexed="22"/>
      </left>
      <right style="thin">
        <color indexed="22"/>
      </right>
      <top style="medium"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3"/>
      </left>
      <right style="medium"/>
      <top style="medium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3"/>
      </top>
      <bottom/>
    </border>
    <border>
      <left style="thin">
        <color indexed="23"/>
      </left>
      <right style="thin">
        <color indexed="22"/>
      </right>
      <top style="medium"/>
      <bottom/>
    </border>
    <border>
      <left/>
      <right style="medium"/>
      <top style="medium"/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/>
    </border>
    <border>
      <left style="thin">
        <color indexed="23"/>
      </left>
      <right style="thin">
        <color indexed="23"/>
      </right>
      <top style="thin">
        <color indexed="22"/>
      </top>
      <bottom/>
    </border>
    <border>
      <left style="thin">
        <color indexed="23"/>
      </left>
      <right style="thin">
        <color indexed="22"/>
      </right>
      <top style="thin">
        <color indexed="22"/>
      </top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63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10" xfId="0" applyFont="1" applyBorder="1" applyAlignment="1">
      <alignment/>
    </xf>
    <xf numFmtId="0" fontId="67" fillId="0" borderId="11" xfId="0" applyFont="1" applyBorder="1" applyAlignment="1">
      <alignment/>
    </xf>
    <xf numFmtId="0" fontId="67" fillId="0" borderId="12" xfId="0" applyFont="1" applyBorder="1" applyAlignment="1">
      <alignment/>
    </xf>
    <xf numFmtId="0" fontId="67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13" xfId="0" applyFont="1" applyBorder="1" applyAlignment="1">
      <alignment/>
    </xf>
    <xf numFmtId="0" fontId="67" fillId="0" borderId="14" xfId="0" applyFont="1" applyBorder="1" applyAlignment="1">
      <alignment/>
    </xf>
    <xf numFmtId="0" fontId="67" fillId="0" borderId="15" xfId="0" applyFont="1" applyBorder="1" applyAlignment="1">
      <alignment horizontal="center"/>
    </xf>
    <xf numFmtId="0" fontId="67" fillId="0" borderId="16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9" xfId="0" applyFont="1" applyBorder="1" applyAlignment="1">
      <alignment/>
    </xf>
    <xf numFmtId="0" fontId="67" fillId="0" borderId="19" xfId="0" applyFont="1" applyBorder="1" applyAlignment="1">
      <alignment wrapText="1"/>
    </xf>
    <xf numFmtId="0" fontId="67" fillId="0" borderId="2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2" xfId="0" applyFont="1" applyBorder="1" applyAlignment="1">
      <alignment/>
    </xf>
    <xf numFmtId="0" fontId="67" fillId="0" borderId="0" xfId="0" applyFont="1" applyAlignment="1">
      <alignment horizontal="center"/>
    </xf>
    <xf numFmtId="0" fontId="67" fillId="0" borderId="11" xfId="0" applyFont="1" applyBorder="1" applyAlignment="1">
      <alignment horizontal="center" wrapText="1"/>
    </xf>
    <xf numFmtId="0" fontId="67" fillId="0" borderId="12" xfId="0" applyFont="1" applyBorder="1" applyAlignment="1">
      <alignment horizontal="center" wrapText="1"/>
    </xf>
    <xf numFmtId="0" fontId="67" fillId="0" borderId="12" xfId="0" applyFont="1" applyBorder="1" applyAlignment="1">
      <alignment horizontal="center" vertical="top"/>
    </xf>
    <xf numFmtId="0" fontId="68" fillId="0" borderId="0" xfId="0" applyFont="1" applyAlignment="1">
      <alignment/>
    </xf>
    <xf numFmtId="0" fontId="69" fillId="0" borderId="15" xfId="0" applyFont="1" applyBorder="1" applyAlignment="1">
      <alignment/>
    </xf>
    <xf numFmtId="0" fontId="68" fillId="0" borderId="23" xfId="0" applyFont="1" applyBorder="1" applyAlignment="1">
      <alignment/>
    </xf>
    <xf numFmtId="0" fontId="68" fillId="0" borderId="20" xfId="0" applyFont="1" applyBorder="1" applyAlignment="1">
      <alignment/>
    </xf>
    <xf numFmtId="0" fontId="68" fillId="0" borderId="17" xfId="0" applyFont="1" applyBorder="1" applyAlignment="1">
      <alignment/>
    </xf>
    <xf numFmtId="0" fontId="68" fillId="0" borderId="24" xfId="0" applyFont="1" applyBorder="1" applyAlignment="1">
      <alignment/>
    </xf>
    <xf numFmtId="0" fontId="68" fillId="0" borderId="21" xfId="0" applyFont="1" applyBorder="1" applyAlignment="1">
      <alignment/>
    </xf>
    <xf numFmtId="0" fontId="68" fillId="0" borderId="10" xfId="0" applyFont="1" applyBorder="1" applyAlignment="1">
      <alignment/>
    </xf>
    <xf numFmtId="168" fontId="6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8" fillId="0" borderId="11" xfId="0" applyFont="1" applyBorder="1" applyAlignment="1">
      <alignment/>
    </xf>
    <xf numFmtId="168" fontId="68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8" fontId="68" fillId="0" borderId="12" xfId="0" applyNumberFormat="1" applyFont="1" applyBorder="1" applyAlignment="1">
      <alignment horizontal="center"/>
    </xf>
    <xf numFmtId="0" fontId="70" fillId="0" borderId="25" xfId="0" applyFont="1" applyBorder="1" applyAlignment="1">
      <alignment/>
    </xf>
    <xf numFmtId="0" fontId="68" fillId="0" borderId="13" xfId="0" applyFont="1" applyBorder="1" applyAlignment="1">
      <alignment/>
    </xf>
    <xf numFmtId="0" fontId="68" fillId="0" borderId="14" xfId="0" applyFont="1" applyBorder="1" applyAlignment="1">
      <alignment/>
    </xf>
    <xf numFmtId="168" fontId="68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68" fillId="0" borderId="25" xfId="0" applyFont="1" applyBorder="1" applyAlignment="1">
      <alignment/>
    </xf>
    <xf numFmtId="169" fontId="68" fillId="0" borderId="13" xfId="0" applyNumberFormat="1" applyFont="1" applyBorder="1" applyAlignment="1">
      <alignment/>
    </xf>
    <xf numFmtId="168" fontId="68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170" fontId="68" fillId="0" borderId="13" xfId="0" applyNumberFormat="1" applyFont="1" applyBorder="1" applyAlignment="1">
      <alignment/>
    </xf>
    <xf numFmtId="0" fontId="69" fillId="0" borderId="25" xfId="0" applyFont="1" applyBorder="1" applyAlignment="1">
      <alignment/>
    </xf>
    <xf numFmtId="2" fontId="68" fillId="0" borderId="13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2" fontId="2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right"/>
    </xf>
    <xf numFmtId="171" fontId="68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69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68" fillId="0" borderId="13" xfId="0" applyFont="1" applyFill="1" applyBorder="1" applyAlignment="1">
      <alignment/>
    </xf>
    <xf numFmtId="0" fontId="3" fillId="0" borderId="26" xfId="0" applyFont="1" applyBorder="1" applyAlignment="1">
      <alignment horizontal="right"/>
    </xf>
    <xf numFmtId="0" fontId="2" fillId="0" borderId="25" xfId="0" applyFont="1" applyFill="1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67" fillId="0" borderId="27" xfId="0" applyFont="1" applyBorder="1" applyAlignment="1">
      <alignment horizontal="center" wrapText="1"/>
    </xf>
    <xf numFmtId="0" fontId="67" fillId="0" borderId="13" xfId="0" applyFont="1" applyBorder="1" applyAlignment="1">
      <alignment wrapText="1"/>
    </xf>
    <xf numFmtId="0" fontId="68" fillId="0" borderId="1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1" fillId="0" borderId="13" xfId="0" applyFont="1" applyBorder="1" applyAlignment="1">
      <alignment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25" xfId="0" applyFont="1" applyFill="1" applyBorder="1" applyAlignment="1">
      <alignment wrapText="1"/>
    </xf>
    <xf numFmtId="2" fontId="68" fillId="0" borderId="14" xfId="0" applyNumberFormat="1" applyFont="1" applyBorder="1" applyAlignment="1">
      <alignment/>
    </xf>
    <xf numFmtId="0" fontId="69" fillId="0" borderId="25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5" xfId="0" applyFont="1" applyBorder="1" applyAlignment="1">
      <alignment horizontal="left" wrapText="1"/>
    </xf>
    <xf numFmtId="0" fontId="68" fillId="0" borderId="25" xfId="0" applyFont="1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5" fillId="34" borderId="13" xfId="0" applyFont="1" applyFill="1" applyBorder="1" applyAlignment="1">
      <alignment horizontal="left"/>
    </xf>
    <xf numFmtId="0" fontId="5" fillId="35" borderId="13" xfId="0" applyFont="1" applyFill="1" applyBorder="1" applyAlignment="1">
      <alignment/>
    </xf>
    <xf numFmtId="0" fontId="67" fillId="0" borderId="28" xfId="0" applyFont="1" applyBorder="1" applyAlignment="1">
      <alignment wrapText="1"/>
    </xf>
    <xf numFmtId="0" fontId="67" fillId="0" borderId="28" xfId="0" applyFont="1" applyBorder="1" applyAlignment="1">
      <alignment horizontal="left" indent="1"/>
    </xf>
    <xf numFmtId="0" fontId="71" fillId="0" borderId="0" xfId="0" applyFont="1" applyAlignment="1">
      <alignment horizontal="left"/>
    </xf>
    <xf numFmtId="0" fontId="67" fillId="0" borderId="24" xfId="0" applyFont="1" applyBorder="1" applyAlignment="1">
      <alignment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9" fillId="0" borderId="13" xfId="0" applyNumberFormat="1" applyFont="1" applyBorder="1" applyAlignment="1">
      <alignment/>
    </xf>
    <xf numFmtId="49" fontId="10" fillId="36" borderId="13" xfId="0" applyNumberFormat="1" applyFont="1" applyFill="1" applyBorder="1" applyAlignment="1" applyProtection="1">
      <alignment horizontal="left" vertical="center" wrapText="1" indent="2"/>
      <protection/>
    </xf>
    <xf numFmtId="49" fontId="10" fillId="36" borderId="13" xfId="0" applyNumberFormat="1" applyFont="1" applyFill="1" applyBorder="1" applyAlignment="1" applyProtection="1">
      <alignment horizontal="left" vertical="center" wrapText="1" indent="1"/>
      <protection/>
    </xf>
    <xf numFmtId="49" fontId="9" fillId="0" borderId="14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71" fillId="0" borderId="0" xfId="0" applyFont="1" applyAlignment="1">
      <alignment/>
    </xf>
    <xf numFmtId="49" fontId="10" fillId="36" borderId="14" xfId="0" applyNumberFormat="1" applyFont="1" applyFill="1" applyBorder="1" applyAlignment="1" applyProtection="1">
      <alignment horizontal="left" vertical="center" wrapText="1"/>
      <protection/>
    </xf>
    <xf numFmtId="49" fontId="67" fillId="0" borderId="0" xfId="0" applyNumberFormat="1" applyFont="1" applyAlignment="1">
      <alignment/>
    </xf>
    <xf numFmtId="49" fontId="0" fillId="36" borderId="13" xfId="0" applyNumberFormat="1" applyFont="1" applyFill="1" applyBorder="1" applyAlignment="1" applyProtection="1">
      <alignment horizontal="left" vertical="center" wrapText="1"/>
      <protection/>
    </xf>
    <xf numFmtId="49" fontId="0" fillId="36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ont="1" applyFill="1" applyBorder="1" applyAlignment="1" applyProtection="1">
      <alignment horizontal="left" vertical="center" wrapText="1" indent="2"/>
      <protection/>
    </xf>
    <xf numFmtId="49" fontId="0" fillId="36" borderId="13" xfId="0" applyNumberFormat="1" applyFont="1" applyFill="1" applyBorder="1" applyAlignment="1" applyProtection="1">
      <alignment horizontal="left" vertical="center" wrapText="1" indent="3"/>
      <protection/>
    </xf>
    <xf numFmtId="49" fontId="0" fillId="36" borderId="13" xfId="0" applyNumberFormat="1" applyFont="1" applyFill="1" applyBorder="1" applyAlignment="1" applyProtection="1">
      <alignment horizontal="left" vertical="center" wrapText="1" indent="4"/>
      <protection/>
    </xf>
    <xf numFmtId="49" fontId="8" fillId="36" borderId="13" xfId="0" applyNumberFormat="1" applyFont="1" applyFill="1" applyBorder="1" applyAlignment="1" applyProtection="1">
      <alignment horizontal="center" vertical="center" wrapText="1"/>
      <protection/>
    </xf>
    <xf numFmtId="49" fontId="8" fillId="36" borderId="13" xfId="0" applyNumberFormat="1" applyFont="1" applyFill="1" applyBorder="1" applyAlignment="1" applyProtection="1">
      <alignment horizontal="left" vertical="center" wrapText="1" indent="3"/>
      <protection/>
    </xf>
    <xf numFmtId="49" fontId="8" fillId="36" borderId="13" xfId="0" applyNumberFormat="1" applyFont="1" applyFill="1" applyBorder="1" applyAlignment="1" applyProtection="1">
      <alignment horizontal="left" vertical="center" wrapText="1" indent="4"/>
      <protection/>
    </xf>
    <xf numFmtId="49" fontId="8" fillId="36" borderId="13" xfId="0" applyNumberFormat="1" applyFont="1" applyFill="1" applyBorder="1" applyAlignment="1" applyProtection="1">
      <alignment horizontal="left" vertical="center" wrapText="1" indent="2"/>
      <protection/>
    </xf>
    <xf numFmtId="49" fontId="0" fillId="36" borderId="13" xfId="0" applyNumberFormat="1" applyFill="1" applyBorder="1" applyAlignment="1" applyProtection="1">
      <alignment horizontal="center" vertical="center"/>
      <protection/>
    </xf>
    <xf numFmtId="49" fontId="0" fillId="36" borderId="13" xfId="0" applyNumberFormat="1" applyFill="1" applyBorder="1" applyAlignment="1" applyProtection="1">
      <alignment horizontal="center" vertical="center" wrapText="1"/>
      <protection/>
    </xf>
    <xf numFmtId="0" fontId="72" fillId="0" borderId="0" xfId="0" applyFont="1" applyAlignment="1">
      <alignment/>
    </xf>
    <xf numFmtId="0" fontId="68" fillId="0" borderId="15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horizontal="right"/>
    </xf>
    <xf numFmtId="0" fontId="68" fillId="0" borderId="16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69" fillId="0" borderId="29" xfId="0" applyFont="1" applyBorder="1" applyAlignment="1">
      <alignment horizontal="left"/>
    </xf>
    <xf numFmtId="0" fontId="68" fillId="0" borderId="12" xfId="0" applyFont="1" applyBorder="1" applyAlignment="1">
      <alignment/>
    </xf>
    <xf numFmtId="0" fontId="68" fillId="0" borderId="13" xfId="0" applyFont="1" applyBorder="1" applyAlignment="1">
      <alignment wrapText="1"/>
    </xf>
    <xf numFmtId="2" fontId="68" fillId="0" borderId="13" xfId="0" applyNumberFormat="1" applyFont="1" applyBorder="1" applyAlignment="1">
      <alignment wrapText="1"/>
    </xf>
    <xf numFmtId="0" fontId="68" fillId="0" borderId="0" xfId="0" applyFont="1" applyAlignment="1">
      <alignment wrapText="1"/>
    </xf>
    <xf numFmtId="2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13" xfId="0" applyNumberFormat="1" applyFont="1" applyBorder="1" applyAlignment="1">
      <alignment wrapText="1"/>
    </xf>
    <xf numFmtId="0" fontId="69" fillId="0" borderId="16" xfId="0" applyFont="1" applyBorder="1" applyAlignment="1">
      <alignment/>
    </xf>
    <xf numFmtId="0" fontId="69" fillId="0" borderId="0" xfId="0" applyFont="1" applyBorder="1" applyAlignment="1">
      <alignment horizontal="center"/>
    </xf>
    <xf numFmtId="0" fontId="71" fillId="0" borderId="31" xfId="0" applyFont="1" applyBorder="1" applyAlignment="1">
      <alignment/>
    </xf>
    <xf numFmtId="0" fontId="69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5" xfId="0" applyFont="1" applyBorder="1" applyAlignment="1">
      <alignment/>
    </xf>
    <xf numFmtId="49" fontId="0" fillId="0" borderId="0" xfId="0" applyNumberFormat="1" applyAlignment="1">
      <alignment vertical="top"/>
    </xf>
    <xf numFmtId="0" fontId="12" fillId="0" borderId="0" xfId="53" applyFont="1" applyAlignment="1" applyProtection="1">
      <alignment horizontal="right" vertical="center" wrapText="1"/>
      <protection/>
    </xf>
    <xf numFmtId="0" fontId="13" fillId="0" borderId="0" xfId="53" applyFont="1" applyAlignment="1" applyProtection="1">
      <alignment vertical="center" wrapText="1"/>
      <protection/>
    </xf>
    <xf numFmtId="0" fontId="5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0" fontId="2" fillId="0" borderId="13" xfId="57" applyFont="1" applyBorder="1" applyAlignment="1">
      <alignment horizontal="center" vertical="center"/>
      <protection/>
    </xf>
    <xf numFmtId="0" fontId="5" fillId="0" borderId="13" xfId="57" applyFont="1" applyBorder="1" applyAlignment="1">
      <alignment horizontal="left" wrapText="1" indent="1"/>
      <protection/>
    </xf>
    <xf numFmtId="2" fontId="5" fillId="0" borderId="14" xfId="57" applyNumberFormat="1" applyFont="1" applyFill="1" applyBorder="1" applyProtection="1">
      <alignment/>
      <protection/>
    </xf>
    <xf numFmtId="0" fontId="2" fillId="0" borderId="29" xfId="57" applyFont="1" applyBorder="1" applyAlignment="1">
      <alignment horizontal="center" vertical="center" wrapText="1"/>
      <protection/>
    </xf>
    <xf numFmtId="0" fontId="2" fillId="0" borderId="14" xfId="57" applyFont="1" applyBorder="1" applyAlignment="1">
      <alignment horizontal="center" vertical="center" wrapText="1"/>
      <protection/>
    </xf>
    <xf numFmtId="49" fontId="4" fillId="0" borderId="25" xfId="0" applyNumberFormat="1" applyFont="1" applyFill="1" applyBorder="1" applyAlignment="1">
      <alignment horizontal="left" wrapText="1" indent="2"/>
    </xf>
    <xf numFmtId="0" fontId="5" fillId="0" borderId="13" xfId="57" applyFont="1" applyFill="1" applyBorder="1" applyAlignment="1">
      <alignment horizontal="left"/>
      <protection/>
    </xf>
    <xf numFmtId="0" fontId="5" fillId="0" borderId="13" xfId="57" applyFont="1" applyFill="1" applyBorder="1" applyAlignment="1">
      <alignment wrapText="1"/>
      <protection/>
    </xf>
    <xf numFmtId="2" fontId="5" fillId="0" borderId="14" xfId="57" applyNumberFormat="1" applyFont="1" applyFill="1" applyBorder="1">
      <alignment/>
      <protection/>
    </xf>
    <xf numFmtId="49" fontId="5" fillId="0" borderId="32" xfId="0" applyNumberFormat="1" applyFont="1" applyFill="1" applyBorder="1" applyAlignment="1">
      <alignment horizontal="left"/>
    </xf>
    <xf numFmtId="49" fontId="5" fillId="0" borderId="25" xfId="0" applyNumberFormat="1" applyFont="1" applyFill="1" applyBorder="1" applyAlignment="1">
      <alignment horizontal="left" wrapText="1" indent="3"/>
    </xf>
    <xf numFmtId="2" fontId="3" fillId="0" borderId="14" xfId="57" applyNumberFormat="1" applyFont="1" applyFill="1" applyBorder="1" applyProtection="1">
      <alignment/>
      <protection/>
    </xf>
    <xf numFmtId="2" fontId="3" fillId="0" borderId="14" xfId="57" applyNumberFormat="1" applyFont="1" applyFill="1" applyBorder="1">
      <alignment/>
      <protection/>
    </xf>
    <xf numFmtId="49" fontId="4" fillId="0" borderId="32" xfId="0" applyNumberFormat="1" applyFont="1" applyFill="1" applyBorder="1" applyAlignment="1">
      <alignment horizontal="left"/>
    </xf>
    <xf numFmtId="2" fontId="4" fillId="0" borderId="13" xfId="57" applyNumberFormat="1" applyFont="1" applyFill="1" applyBorder="1">
      <alignment/>
      <protection/>
    </xf>
    <xf numFmtId="2" fontId="3" fillId="0" borderId="13" xfId="57" applyNumberFormat="1" applyFont="1" applyFill="1" applyBorder="1">
      <alignment/>
      <protection/>
    </xf>
    <xf numFmtId="1" fontId="4" fillId="0" borderId="13" xfId="57" applyNumberFormat="1" applyFont="1" applyFill="1" applyBorder="1">
      <alignment/>
      <protection/>
    </xf>
    <xf numFmtId="0" fontId="5" fillId="0" borderId="13" xfId="57" applyFont="1" applyFill="1" applyBorder="1" applyAlignment="1">
      <alignment horizontal="left" wrapText="1"/>
      <protection/>
    </xf>
    <xf numFmtId="2" fontId="5" fillId="0" borderId="13" xfId="57" applyNumberFormat="1" applyFont="1" applyFill="1" applyBorder="1">
      <alignment/>
      <protection/>
    </xf>
    <xf numFmtId="0" fontId="2" fillId="0" borderId="13" xfId="57" applyFont="1" applyFill="1" applyBorder="1" applyAlignment="1">
      <alignment horizontal="left"/>
      <protection/>
    </xf>
    <xf numFmtId="2" fontId="2" fillId="0" borderId="13" xfId="57" applyNumberFormat="1" applyFont="1" applyFill="1" applyBorder="1">
      <alignment/>
      <protection/>
    </xf>
    <xf numFmtId="49" fontId="0" fillId="0" borderId="0" xfId="0" applyNumberFormat="1" applyBorder="1" applyAlignment="1">
      <alignment vertical="top"/>
    </xf>
    <xf numFmtId="0" fontId="4" fillId="0" borderId="13" xfId="57" applyFont="1" applyFill="1" applyBorder="1" applyAlignment="1">
      <alignment horizontal="left"/>
      <protection/>
    </xf>
    <xf numFmtId="49" fontId="3" fillId="0" borderId="25" xfId="0" applyNumberFormat="1" applyFont="1" applyFill="1" applyBorder="1" applyAlignment="1">
      <alignment horizontal="left" wrapText="1" indent="1"/>
    </xf>
    <xf numFmtId="0" fontId="5" fillId="37" borderId="13" xfId="57" applyFont="1" applyFill="1" applyBorder="1" applyAlignment="1">
      <alignment horizontal="left"/>
      <protection/>
    </xf>
    <xf numFmtId="0" fontId="5" fillId="37" borderId="13" xfId="57" applyFont="1" applyFill="1" applyBorder="1" applyAlignment="1">
      <alignment wrapText="1"/>
      <protection/>
    </xf>
    <xf numFmtId="2" fontId="5" fillId="37" borderId="13" xfId="57" applyNumberFormat="1" applyFont="1" applyFill="1" applyBorder="1">
      <alignment/>
      <protection/>
    </xf>
    <xf numFmtId="49" fontId="8" fillId="36" borderId="0" xfId="59" applyNumberFormat="1" applyFont="1" applyFill="1" applyBorder="1" applyAlignment="1" applyProtection="1">
      <alignment horizontal="left" vertical="center" wrapText="1"/>
      <protection/>
    </xf>
    <xf numFmtId="49" fontId="8" fillId="36" borderId="0" xfId="58" applyNumberFormat="1" applyFont="1" applyFill="1" applyBorder="1" applyAlignment="1" applyProtection="1">
      <alignment horizontal="left" vertical="center" wrapText="1" indent="1"/>
      <protection/>
    </xf>
    <xf numFmtId="2" fontId="4" fillId="0" borderId="14" xfId="57" applyNumberFormat="1" applyFont="1" applyFill="1" applyBorder="1">
      <alignment/>
      <protection/>
    </xf>
    <xf numFmtId="0" fontId="5" fillId="0" borderId="13" xfId="57" applyFont="1" applyBorder="1" applyAlignment="1">
      <alignment horizontal="left"/>
      <protection/>
    </xf>
    <xf numFmtId="49" fontId="8" fillId="36" borderId="0" xfId="58" applyNumberFormat="1" applyFont="1" applyFill="1" applyBorder="1" applyAlignment="1" applyProtection="1">
      <alignment horizontal="left" vertical="center" wrapText="1" indent="2"/>
      <protection/>
    </xf>
    <xf numFmtId="49" fontId="4" fillId="0" borderId="25" xfId="0" applyNumberFormat="1" applyFont="1" applyFill="1" applyBorder="1" applyAlignment="1">
      <alignment horizontal="left" wrapText="1" indent="3"/>
    </xf>
    <xf numFmtId="0" fontId="5" fillId="0" borderId="13" xfId="57" applyFont="1" applyFill="1" applyBorder="1" applyAlignment="1">
      <alignment horizontal="left" wrapText="1" indent="1"/>
      <protection/>
    </xf>
    <xf numFmtId="0" fontId="5" fillId="0" borderId="13" xfId="57" applyFont="1" applyBorder="1" applyAlignment="1">
      <alignment wrapText="1"/>
      <protection/>
    </xf>
    <xf numFmtId="2" fontId="5" fillId="0" borderId="13" xfId="57" applyNumberFormat="1" applyFont="1" applyBorder="1" applyAlignment="1">
      <alignment/>
      <protection/>
    </xf>
    <xf numFmtId="0" fontId="2" fillId="0" borderId="13" xfId="57" applyFont="1" applyBorder="1" applyAlignment="1">
      <alignment horizontal="left"/>
      <protection/>
    </xf>
    <xf numFmtId="172" fontId="2" fillId="0" borderId="13" xfId="57" applyNumberFormat="1" applyFont="1" applyBorder="1">
      <alignment/>
      <protection/>
    </xf>
    <xf numFmtId="49" fontId="0" fillId="0" borderId="13" xfId="0" applyNumberFormat="1" applyBorder="1" applyAlignment="1">
      <alignment vertical="top"/>
    </xf>
    <xf numFmtId="49" fontId="0" fillId="0" borderId="0" xfId="0" applyNumberFormat="1" applyFont="1" applyAlignment="1">
      <alignment vertical="top"/>
    </xf>
    <xf numFmtId="49" fontId="67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0" fontId="12" fillId="0" borderId="0" xfId="53" applyFont="1" applyAlignment="1" applyProtection="1">
      <alignment horizontal="center" vertical="center" wrapText="1"/>
      <protection/>
    </xf>
    <xf numFmtId="0" fontId="10" fillId="0" borderId="0" xfId="53" applyFont="1" applyAlignment="1" applyProtection="1">
      <alignment vertical="center" wrapText="1"/>
      <protection/>
    </xf>
    <xf numFmtId="0" fontId="10" fillId="0" borderId="0" xfId="53" applyFont="1" applyAlignment="1" applyProtection="1">
      <alignment horizontal="right" vertical="center" wrapText="1"/>
      <protection/>
    </xf>
    <xf numFmtId="49" fontId="18" fillId="0" borderId="33" xfId="55" applyNumberFormat="1" applyFont="1" applyFill="1" applyBorder="1" applyAlignment="1" applyProtection="1">
      <alignment horizontal="center" vertical="center" wrapText="1"/>
      <protection/>
    </xf>
    <xf numFmtId="0" fontId="18" fillId="0" borderId="33" xfId="55" applyNumberFormat="1" applyFont="1" applyFill="1" applyBorder="1" applyAlignment="1" applyProtection="1">
      <alignment horizontal="center" vertical="center" wrapText="1"/>
      <protection/>
    </xf>
    <xf numFmtId="0" fontId="10" fillId="0" borderId="34" xfId="53" applyNumberFormat="1" applyFont="1" applyFill="1" applyBorder="1" applyAlignment="1" applyProtection="1">
      <alignment horizontal="left" vertical="center" wrapText="1" indent="1"/>
      <protection/>
    </xf>
    <xf numFmtId="4" fontId="10" fillId="0" borderId="34" xfId="53" applyNumberFormat="1" applyFont="1" applyFill="1" applyBorder="1" applyAlignment="1" applyProtection="1">
      <alignment horizontal="right" vertical="center" wrapText="1"/>
      <protection/>
    </xf>
    <xf numFmtId="4" fontId="10" fillId="0" borderId="34" xfId="54" applyNumberFormat="1" applyFont="1" applyFill="1" applyBorder="1" applyAlignment="1" applyProtection="1">
      <alignment horizontal="right" vertical="center" wrapText="1"/>
      <protection locked="0"/>
    </xf>
    <xf numFmtId="4" fontId="10" fillId="0" borderId="34" xfId="53" applyNumberFormat="1" applyFont="1" applyFill="1" applyBorder="1" applyAlignment="1" applyProtection="1">
      <alignment horizontal="right" vertical="center" wrapText="1"/>
      <protection locked="0"/>
    </xf>
    <xf numFmtId="0" fontId="19" fillId="0" borderId="34" xfId="53" applyNumberFormat="1" applyFont="1" applyFill="1" applyBorder="1" applyAlignment="1" applyProtection="1">
      <alignment horizontal="left" vertical="center" wrapText="1" indent="1"/>
      <protection/>
    </xf>
    <xf numFmtId="4" fontId="19" fillId="0" borderId="34" xfId="53" applyNumberFormat="1" applyFont="1" applyFill="1" applyBorder="1" applyAlignment="1" applyProtection="1">
      <alignment horizontal="right" vertical="center" wrapText="1"/>
      <protection/>
    </xf>
    <xf numFmtId="49" fontId="19" fillId="0" borderId="0" xfId="0" applyNumberFormat="1" applyFont="1" applyAlignment="1">
      <alignment vertical="top"/>
    </xf>
    <xf numFmtId="0" fontId="8" fillId="0" borderId="0" xfId="53" applyFont="1" applyFill="1" applyAlignment="1" applyProtection="1">
      <alignment vertical="center" wrapText="1"/>
      <protection/>
    </xf>
    <xf numFmtId="0" fontId="8" fillId="0" borderId="0" xfId="53" applyFont="1" applyAlignment="1" applyProtection="1">
      <alignment vertical="center" wrapText="1"/>
      <protection/>
    </xf>
    <xf numFmtId="0" fontId="9" fillId="0" borderId="0" xfId="53" applyFont="1" applyAlignment="1" applyProtection="1">
      <alignment vertical="center" wrapText="1"/>
      <protection/>
    </xf>
    <xf numFmtId="49" fontId="10" fillId="0" borderId="14" xfId="0" applyNumberFormat="1" applyFont="1" applyBorder="1" applyAlignment="1">
      <alignment vertical="top"/>
    </xf>
    <xf numFmtId="49" fontId="10" fillId="0" borderId="31" xfId="0" applyNumberFormat="1" applyFont="1" applyBorder="1" applyAlignment="1">
      <alignment horizontal="center" vertical="top" wrapText="1"/>
    </xf>
    <xf numFmtId="0" fontId="2" fillId="0" borderId="14" xfId="57" applyFont="1" applyBorder="1" applyAlignment="1">
      <alignment horizontal="center" vertical="center"/>
      <protection/>
    </xf>
    <xf numFmtId="0" fontId="5" fillId="0" borderId="14" xfId="57" applyFont="1" applyBorder="1" applyAlignment="1">
      <alignment horizontal="left" wrapText="1" indent="1"/>
      <protection/>
    </xf>
    <xf numFmtId="0" fontId="5" fillId="0" borderId="10" xfId="57" applyFont="1" applyBorder="1" applyAlignment="1">
      <alignment horizontal="center"/>
      <protection/>
    </xf>
    <xf numFmtId="0" fontId="5" fillId="0" borderId="11" xfId="57" applyFont="1" applyBorder="1" applyAlignment="1">
      <alignment horizontal="center"/>
      <protection/>
    </xf>
    <xf numFmtId="0" fontId="5" fillId="0" borderId="12" xfId="57" applyFont="1" applyBorder="1" applyAlignment="1">
      <alignment horizontal="center"/>
      <protection/>
    </xf>
    <xf numFmtId="49" fontId="8" fillId="36" borderId="13" xfId="59" applyNumberFormat="1" applyFont="1" applyFill="1" applyBorder="1" applyAlignment="1" applyProtection="1">
      <alignment horizontal="left" vertical="center" wrapText="1" indent="3"/>
      <protection/>
    </xf>
    <xf numFmtId="49" fontId="8" fillId="36" borderId="13" xfId="56" applyNumberFormat="1" applyFont="1" applyFill="1" applyBorder="1" applyAlignment="1" applyProtection="1">
      <alignment horizontal="left" vertical="center" wrapText="1" indent="4"/>
      <protection/>
    </xf>
    <xf numFmtId="49" fontId="8" fillId="36" borderId="13" xfId="56" applyNumberFormat="1" applyFont="1" applyFill="1" applyBorder="1" applyAlignment="1" applyProtection="1">
      <alignment horizontal="left" vertical="center" wrapText="1" indent="3"/>
      <protection/>
    </xf>
    <xf numFmtId="49" fontId="0" fillId="0" borderId="14" xfId="0" applyNumberFormat="1" applyBorder="1" applyAlignment="1">
      <alignment vertical="top"/>
    </xf>
    <xf numFmtId="0" fontId="5" fillId="37" borderId="13" xfId="57" applyNumberFormat="1" applyFont="1" applyFill="1" applyBorder="1">
      <alignment/>
      <protection/>
    </xf>
    <xf numFmtId="0" fontId="3" fillId="0" borderId="14" xfId="57" applyNumberFormat="1" applyFont="1" applyFill="1" applyBorder="1" applyProtection="1">
      <alignment/>
      <protection/>
    </xf>
    <xf numFmtId="2" fontId="0" fillId="0" borderId="14" xfId="0" applyNumberFormat="1" applyBorder="1" applyAlignment="1">
      <alignment vertical="top"/>
    </xf>
    <xf numFmtId="2" fontId="0" fillId="0" borderId="13" xfId="0" applyNumberFormat="1" applyBorder="1" applyAlignment="1">
      <alignment vertical="top"/>
    </xf>
    <xf numFmtId="2" fontId="0" fillId="0" borderId="0" xfId="0" applyNumberFormat="1" applyAlignment="1">
      <alignment vertical="top"/>
    </xf>
    <xf numFmtId="2" fontId="68" fillId="0" borderId="20" xfId="0" applyNumberFormat="1" applyFont="1" applyBorder="1" applyAlignment="1">
      <alignment/>
    </xf>
    <xf numFmtId="2" fontId="68" fillId="0" borderId="21" xfId="0" applyNumberFormat="1" applyFont="1" applyBorder="1" applyAlignment="1">
      <alignment/>
    </xf>
    <xf numFmtId="2" fontId="68" fillId="0" borderId="12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left"/>
    </xf>
    <xf numFmtId="0" fontId="20" fillId="0" borderId="35" xfId="0" applyNumberFormat="1" applyFont="1" applyFill="1" applyBorder="1" applyAlignment="1" applyProtection="1">
      <alignment horizontal="left" vertical="center" indent="4"/>
      <protection/>
    </xf>
    <xf numFmtId="0" fontId="20" fillId="0" borderId="35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21" fillId="36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left" vertical="center" indent="4"/>
      <protection/>
    </xf>
    <xf numFmtId="49" fontId="23" fillId="36" borderId="36" xfId="0" applyNumberFormat="1" applyFont="1" applyFill="1" applyBorder="1" applyAlignment="1" applyProtection="1">
      <alignment horizontal="center" vertical="center" wrapText="1"/>
      <protection/>
    </xf>
    <xf numFmtId="0" fontId="23" fillId="38" borderId="36" xfId="0" applyNumberFormat="1" applyFont="1" applyFill="1" applyBorder="1" applyAlignment="1" applyProtection="1">
      <alignment horizontal="center" vertical="center" wrapText="1"/>
      <protection/>
    </xf>
    <xf numFmtId="49" fontId="8" fillId="36" borderId="37" xfId="0" applyNumberFormat="1" applyFont="1" applyFill="1" applyBorder="1" applyAlignment="1" applyProtection="1">
      <alignment horizontal="center" vertical="center" wrapText="1"/>
      <protection/>
    </xf>
    <xf numFmtId="49" fontId="24" fillId="36" borderId="36" xfId="0" applyNumberFormat="1" applyFont="1" applyFill="1" applyBorder="1" applyAlignment="1" applyProtection="1">
      <alignment horizontal="center" vertical="center" wrapText="1"/>
      <protection/>
    </xf>
    <xf numFmtId="0" fontId="24" fillId="36" borderId="36" xfId="0" applyNumberFormat="1" applyFont="1" applyFill="1" applyBorder="1" applyAlignment="1" applyProtection="1">
      <alignment horizontal="center" vertical="center" wrapText="1"/>
      <protection/>
    </xf>
    <xf numFmtId="0" fontId="24" fillId="36" borderId="38" xfId="0" applyNumberFormat="1" applyFont="1" applyFill="1" applyBorder="1" applyAlignment="1" applyProtection="1">
      <alignment horizontal="center" vertical="center" wrapText="1"/>
      <protection/>
    </xf>
    <xf numFmtId="0" fontId="24" fillId="36" borderId="39" xfId="0" applyNumberFormat="1" applyFont="1" applyFill="1" applyBorder="1" applyAlignment="1" applyProtection="1">
      <alignment horizontal="center" vertical="center" wrapText="1"/>
      <protection/>
    </xf>
    <xf numFmtId="49" fontId="8" fillId="38" borderId="37" xfId="0" applyNumberFormat="1" applyFont="1" applyFill="1" applyBorder="1" applyAlignment="1" applyProtection="1">
      <alignment horizontal="center" vertical="center" wrapText="1"/>
      <protection/>
    </xf>
    <xf numFmtId="0" fontId="8" fillId="38" borderId="36" xfId="0" applyNumberFormat="1" applyFont="1" applyFill="1" applyBorder="1" applyAlignment="1" applyProtection="1">
      <alignment horizontal="left" vertical="center" wrapText="1" indent="1"/>
      <protection/>
    </xf>
    <xf numFmtId="49" fontId="8" fillId="38" borderId="36" xfId="0" applyNumberFormat="1" applyFont="1" applyFill="1" applyBorder="1" applyAlignment="1" applyProtection="1">
      <alignment horizontal="right" vertical="center" wrapText="1"/>
      <protection/>
    </xf>
    <xf numFmtId="4" fontId="8" fillId="38" borderId="36" xfId="0" applyNumberFormat="1" applyFont="1" applyFill="1" applyBorder="1" applyAlignment="1" applyProtection="1">
      <alignment vertical="center" wrapText="1"/>
      <protection/>
    </xf>
    <xf numFmtId="4" fontId="8" fillId="33" borderId="36" xfId="0" applyNumberFormat="1" applyFont="1" applyFill="1" applyBorder="1" applyAlignment="1" applyProtection="1">
      <alignment horizontal="right" vertical="center" wrapText="1"/>
      <protection locked="0"/>
    </xf>
    <xf numFmtId="4" fontId="8" fillId="38" borderId="36" xfId="0" applyNumberFormat="1" applyFont="1" applyFill="1" applyBorder="1" applyAlignment="1" applyProtection="1">
      <alignment horizontal="right" vertical="center" wrapText="1"/>
      <protection/>
    </xf>
    <xf numFmtId="4" fontId="0" fillId="38" borderId="36" xfId="0" applyNumberFormat="1" applyFont="1" applyFill="1" applyBorder="1" applyAlignment="1" applyProtection="1">
      <alignment horizontal="right" vertical="center" wrapText="1"/>
      <protection/>
    </xf>
    <xf numFmtId="4" fontId="8" fillId="38" borderId="39" xfId="0" applyNumberFormat="1" applyFont="1" applyFill="1" applyBorder="1" applyAlignment="1" applyProtection="1">
      <alignment horizontal="right" vertical="center" wrapText="1"/>
      <protection/>
    </xf>
    <xf numFmtId="4" fontId="8" fillId="37" borderId="36" xfId="0" applyNumberFormat="1" applyFont="1" applyFill="1" applyBorder="1" applyAlignment="1" applyProtection="1">
      <alignment horizontal="right" vertical="center" wrapText="1"/>
      <protection/>
    </xf>
    <xf numFmtId="4" fontId="8" fillId="33" borderId="40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49" fontId="8" fillId="38" borderId="41" xfId="0" applyNumberFormat="1" applyFont="1" applyFill="1" applyBorder="1" applyAlignment="1" applyProtection="1">
      <alignment horizontal="center" vertical="center" wrapText="1"/>
      <protection/>
    </xf>
    <xf numFmtId="0" fontId="8" fillId="38" borderId="42" xfId="0" applyNumberFormat="1" applyFont="1" applyFill="1" applyBorder="1" applyAlignment="1" applyProtection="1">
      <alignment horizontal="left" vertical="center" wrapText="1" indent="1"/>
      <protection/>
    </xf>
    <xf numFmtId="49" fontId="8" fillId="38" borderId="42" xfId="0" applyNumberFormat="1" applyFont="1" applyFill="1" applyBorder="1" applyAlignment="1" applyProtection="1">
      <alignment horizontal="right" vertical="center" wrapText="1"/>
      <protection/>
    </xf>
    <xf numFmtId="4" fontId="8" fillId="37" borderId="42" xfId="0" applyNumberFormat="1" applyFont="1" applyFill="1" applyBorder="1" applyAlignment="1" applyProtection="1">
      <alignment horizontal="right" vertical="center" wrapText="1"/>
      <protection/>
    </xf>
    <xf numFmtId="4" fontId="8" fillId="38" borderId="42" xfId="0" applyNumberFormat="1" applyFont="1" applyFill="1" applyBorder="1" applyAlignment="1" applyProtection="1">
      <alignment horizontal="right" vertical="center" wrapText="1"/>
      <protection/>
    </xf>
    <xf numFmtId="4" fontId="8" fillId="33" borderId="42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43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44" xfId="0" applyNumberFormat="1" applyFont="1" applyFill="1" applyBorder="1" applyAlignment="1" applyProtection="1">
      <alignment horizontal="right" vertical="center" wrapText="1"/>
      <protection locked="0"/>
    </xf>
    <xf numFmtId="49" fontId="23" fillId="36" borderId="39" xfId="0" applyNumberFormat="1" applyFont="1" applyFill="1" applyBorder="1" applyAlignment="1" applyProtection="1">
      <alignment horizontal="center" vertical="center" wrapText="1"/>
      <protection/>
    </xf>
    <xf numFmtId="49" fontId="24" fillId="36" borderId="37" xfId="0" applyNumberFormat="1" applyFont="1" applyFill="1" applyBorder="1" applyAlignment="1" applyProtection="1">
      <alignment horizontal="center" vertical="center" wrapText="1"/>
      <protection/>
    </xf>
    <xf numFmtId="49" fontId="24" fillId="36" borderId="39" xfId="0" applyNumberFormat="1" applyFont="1" applyFill="1" applyBorder="1" applyAlignment="1" applyProtection="1">
      <alignment horizontal="center" vertical="center" wrapText="1"/>
      <protection/>
    </xf>
    <xf numFmtId="0" fontId="8" fillId="38" borderId="37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49" fontId="8" fillId="38" borderId="45" xfId="0" applyNumberFormat="1" applyFont="1" applyFill="1" applyBorder="1" applyAlignment="1" applyProtection="1">
      <alignment horizontal="center" vertical="center" wrapText="1"/>
      <protection/>
    </xf>
    <xf numFmtId="4" fontId="8" fillId="37" borderId="39" xfId="0" applyNumberFormat="1" applyFont="1" applyFill="1" applyBorder="1" applyAlignment="1" applyProtection="1">
      <alignment horizontal="right" vertical="center" wrapText="1"/>
      <protection/>
    </xf>
    <xf numFmtId="0" fontId="8" fillId="38" borderId="41" xfId="0" applyNumberFormat="1" applyFont="1" applyFill="1" applyBorder="1" applyAlignment="1" applyProtection="1">
      <alignment horizontal="center" vertical="center" wrapText="1"/>
      <protection/>
    </xf>
    <xf numFmtId="4" fontId="8" fillId="37" borderId="44" xfId="0" applyNumberFormat="1" applyFont="1" applyFill="1" applyBorder="1" applyAlignment="1" applyProtection="1">
      <alignment horizontal="right" vertical="center" wrapText="1"/>
      <protection/>
    </xf>
    <xf numFmtId="49" fontId="8" fillId="36" borderId="36" xfId="0" applyNumberFormat="1" applyFont="1" applyFill="1" applyBorder="1" applyAlignment="1" applyProtection="1">
      <alignment horizontal="center" vertical="center" wrapText="1"/>
      <protection/>
    </xf>
    <xf numFmtId="49" fontId="24" fillId="36" borderId="40" xfId="0" applyNumberFormat="1" applyFont="1" applyFill="1" applyBorder="1" applyAlignment="1" applyProtection="1">
      <alignment horizontal="center" vertical="center" wrapText="1"/>
      <protection/>
    </xf>
    <xf numFmtId="49" fontId="8" fillId="38" borderId="46" xfId="0" applyNumberFormat="1" applyFont="1" applyFill="1" applyBorder="1" applyAlignment="1" applyProtection="1">
      <alignment horizontal="center" vertical="center" wrapText="1"/>
      <protection/>
    </xf>
    <xf numFmtId="0" fontId="8" fillId="38" borderId="36" xfId="0" applyNumberFormat="1" applyFont="1" applyFill="1" applyBorder="1" applyAlignment="1" applyProtection="1">
      <alignment horizontal="center" vertical="center" wrapText="1"/>
      <protection/>
    </xf>
    <xf numFmtId="4" fontId="8" fillId="38" borderId="40" xfId="0" applyNumberFormat="1" applyFont="1" applyFill="1" applyBorder="1" applyAlignment="1" applyProtection="1">
      <alignment horizontal="right" vertical="center" wrapText="1"/>
      <protection/>
    </xf>
    <xf numFmtId="49" fontId="10" fillId="0" borderId="27" xfId="0" applyNumberFormat="1" applyFont="1" applyFill="1" applyBorder="1" applyAlignment="1" applyProtection="1">
      <alignment horizontal="left" vertical="center" wrapText="1"/>
      <protection/>
    </xf>
    <xf numFmtId="49" fontId="10" fillId="4" borderId="47" xfId="0" applyNumberFormat="1" applyFont="1" applyFill="1" applyBorder="1" applyAlignment="1" applyProtection="1">
      <alignment horizontal="center" vertical="center" wrapText="1"/>
      <protection/>
    </xf>
    <xf numFmtId="49" fontId="67" fillId="0" borderId="48" xfId="0" applyNumberFormat="1" applyFont="1" applyFill="1" applyBorder="1" applyAlignment="1" applyProtection="1">
      <alignment horizontal="center" vertical="center"/>
      <protection/>
    </xf>
    <xf numFmtId="0" fontId="67" fillId="0" borderId="48" xfId="0" applyNumberFormat="1" applyFont="1" applyFill="1" applyBorder="1" applyAlignment="1" applyProtection="1">
      <alignment vertical="center" wrapText="1"/>
      <protection/>
    </xf>
    <xf numFmtId="4" fontId="10" fillId="38" borderId="49" xfId="0" applyNumberFormat="1" applyFont="1" applyFill="1" applyBorder="1" applyAlignment="1" applyProtection="1">
      <alignment horizontal="right" vertical="center" wrapText="1"/>
      <protection/>
    </xf>
    <xf numFmtId="49" fontId="67" fillId="0" borderId="50" xfId="0" applyNumberFormat="1" applyFont="1" applyFill="1" applyBorder="1" applyAlignment="1" applyProtection="1">
      <alignment horizontal="center" vertical="center"/>
      <protection/>
    </xf>
    <xf numFmtId="0" fontId="67" fillId="0" borderId="50" xfId="0" applyNumberFormat="1" applyFont="1" applyFill="1" applyBorder="1" applyAlignment="1" applyProtection="1">
      <alignment horizontal="left" vertical="center" wrapText="1" indent="1"/>
      <protection/>
    </xf>
    <xf numFmtId="4" fontId="10" fillId="33" borderId="51" xfId="0" applyNumberFormat="1" applyFont="1" applyFill="1" applyBorder="1" applyAlignment="1" applyProtection="1">
      <alignment horizontal="right" vertical="center" wrapText="1"/>
      <protection locked="0"/>
    </xf>
    <xf numFmtId="49" fontId="67" fillId="0" borderId="52" xfId="0" applyNumberFormat="1" applyFont="1" applyFill="1" applyBorder="1" applyAlignment="1" applyProtection="1">
      <alignment horizontal="center" vertical="center"/>
      <protection/>
    </xf>
    <xf numFmtId="0" fontId="67" fillId="0" borderId="52" xfId="0" applyNumberFormat="1" applyFont="1" applyFill="1" applyBorder="1" applyAlignment="1" applyProtection="1">
      <alignment horizontal="left" vertical="center" wrapText="1" indent="1"/>
      <protection/>
    </xf>
    <xf numFmtId="4" fontId="10" fillId="33" borderId="53" xfId="0" applyNumberFormat="1" applyFont="1" applyFill="1" applyBorder="1" applyAlignment="1" applyProtection="1">
      <alignment horizontal="right" vertical="center" wrapText="1"/>
      <protection locked="0"/>
    </xf>
    <xf numFmtId="0" fontId="67" fillId="0" borderId="15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69" fillId="0" borderId="0" xfId="0" applyFont="1" applyAlignment="1">
      <alignment horizontal="center" wrapText="1"/>
    </xf>
    <xf numFmtId="0" fontId="73" fillId="0" borderId="0" xfId="0" applyFont="1" applyAlignment="1">
      <alignment/>
    </xf>
    <xf numFmtId="0" fontId="74" fillId="0" borderId="0" xfId="0" applyFont="1" applyAlignment="1">
      <alignment horizontal="center" wrapText="1"/>
    </xf>
    <xf numFmtId="0" fontId="74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right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right" vertical="center"/>
    </xf>
    <xf numFmtId="0" fontId="68" fillId="0" borderId="14" xfId="0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0" fontId="73" fillId="0" borderId="0" xfId="0" applyFont="1" applyAlignment="1">
      <alignment horizontal="center"/>
    </xf>
    <xf numFmtId="0" fontId="73" fillId="0" borderId="15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3" fillId="0" borderId="11" xfId="0" applyFont="1" applyBorder="1" applyAlignment="1">
      <alignment horizontal="center" wrapText="1"/>
    </xf>
    <xf numFmtId="0" fontId="73" fillId="0" borderId="11" xfId="0" applyFont="1" applyBorder="1" applyAlignment="1">
      <alignment horizontal="center"/>
    </xf>
    <xf numFmtId="0" fontId="73" fillId="0" borderId="18" xfId="0" applyFont="1" applyBorder="1" applyAlignment="1">
      <alignment horizontal="center"/>
    </xf>
    <xf numFmtId="0" fontId="73" fillId="0" borderId="12" xfId="0" applyFont="1" applyBorder="1" applyAlignment="1">
      <alignment horizontal="center"/>
    </xf>
    <xf numFmtId="0" fontId="73" fillId="0" borderId="21" xfId="0" applyFont="1" applyBorder="1" applyAlignment="1">
      <alignment horizontal="center"/>
    </xf>
    <xf numFmtId="0" fontId="73" fillId="0" borderId="14" xfId="0" applyFont="1" applyBorder="1" applyAlignment="1">
      <alignment wrapText="1"/>
    </xf>
    <xf numFmtId="0" fontId="73" fillId="0" borderId="14" xfId="0" applyFont="1" applyBorder="1" applyAlignment="1">
      <alignment/>
    </xf>
    <xf numFmtId="0" fontId="73" fillId="0" borderId="13" xfId="0" applyFont="1" applyBorder="1" applyAlignment="1">
      <alignment/>
    </xf>
    <xf numFmtId="0" fontId="73" fillId="0" borderId="13" xfId="0" applyFont="1" applyBorder="1" applyAlignment="1">
      <alignment wrapText="1"/>
    </xf>
    <xf numFmtId="0" fontId="76" fillId="0" borderId="13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8" fillId="0" borderId="14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14" fontId="67" fillId="0" borderId="14" xfId="0" applyNumberFormat="1" applyFont="1" applyBorder="1" applyAlignment="1">
      <alignment/>
    </xf>
    <xf numFmtId="14" fontId="67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49" fontId="67" fillId="0" borderId="14" xfId="0" applyNumberFormat="1" applyFont="1" applyBorder="1" applyAlignment="1">
      <alignment/>
    </xf>
    <xf numFmtId="49" fontId="67" fillId="0" borderId="13" xfId="0" applyNumberFormat="1" applyFont="1" applyBorder="1" applyAlignment="1">
      <alignment/>
    </xf>
    <xf numFmtId="0" fontId="73" fillId="0" borderId="0" xfId="0" applyFont="1" applyBorder="1" applyAlignment="1">
      <alignment horizontal="center"/>
    </xf>
    <xf numFmtId="0" fontId="67" fillId="0" borderId="47" xfId="0" applyFont="1" applyBorder="1" applyAlignment="1">
      <alignment horizontal="center" wrapText="1"/>
    </xf>
    <xf numFmtId="0" fontId="12" fillId="0" borderId="0" xfId="53" applyFont="1" applyAlignment="1" applyProtection="1">
      <alignment horizontal="center" vertical="center" wrapText="1"/>
      <protection/>
    </xf>
    <xf numFmtId="49" fontId="17" fillId="36" borderId="34" xfId="55" applyNumberFormat="1" applyFont="1" applyFill="1" applyBorder="1" applyAlignment="1" applyProtection="1">
      <alignment horizontal="center" vertical="center" wrapText="1"/>
      <protection/>
    </xf>
    <xf numFmtId="49" fontId="10" fillId="36" borderId="34" xfId="55" applyNumberFormat="1" applyFont="1" applyFill="1" applyBorder="1" applyAlignment="1" applyProtection="1">
      <alignment horizontal="center" vertical="center" wrapText="1"/>
      <protection/>
    </xf>
    <xf numFmtId="49" fontId="10" fillId="36" borderId="54" xfId="55" applyNumberFormat="1" applyFont="1" applyFill="1" applyBorder="1" applyAlignment="1" applyProtection="1">
      <alignment horizontal="center" vertical="center" wrapText="1"/>
      <protection/>
    </xf>
    <xf numFmtId="49" fontId="10" fillId="0" borderId="25" xfId="0" applyNumberFormat="1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0" fillId="36" borderId="55" xfId="55" applyNumberFormat="1" applyFont="1" applyFill="1" applyBorder="1" applyAlignment="1" applyProtection="1">
      <alignment horizontal="center" vertical="center" wrapText="1"/>
      <protection/>
    </xf>
    <xf numFmtId="0" fontId="10" fillId="36" borderId="56" xfId="55" applyNumberFormat="1" applyFont="1" applyFill="1" applyBorder="1" applyAlignment="1" applyProtection="1">
      <alignment horizontal="center" vertical="center" wrapText="1"/>
      <protection/>
    </xf>
    <xf numFmtId="0" fontId="10" fillId="36" borderId="33" xfId="55" applyNumberFormat="1" applyFont="1" applyFill="1" applyBorder="1" applyAlignment="1" applyProtection="1">
      <alignment horizontal="center" vertical="center" wrapText="1"/>
      <protection/>
    </xf>
    <xf numFmtId="49" fontId="10" fillId="36" borderId="55" xfId="55" applyNumberFormat="1" applyFont="1" applyFill="1" applyBorder="1" applyAlignment="1" applyProtection="1">
      <alignment horizontal="center" vertical="center" wrapText="1"/>
      <protection/>
    </xf>
    <xf numFmtId="49" fontId="10" fillId="36" borderId="56" xfId="55" applyNumberFormat="1" applyFont="1" applyFill="1" applyBorder="1" applyAlignment="1" applyProtection="1">
      <alignment horizontal="center" vertical="center" wrapText="1"/>
      <protection/>
    </xf>
    <xf numFmtId="49" fontId="10" fillId="36" borderId="33" xfId="55" applyNumberFormat="1" applyFont="1" applyFill="1" applyBorder="1" applyAlignment="1" applyProtection="1">
      <alignment horizontal="center" vertical="center" wrapText="1"/>
      <protection/>
    </xf>
    <xf numFmtId="0" fontId="13" fillId="0" borderId="0" xfId="53" applyFont="1" applyAlignment="1" applyProtection="1">
      <alignment horizontal="right" vertical="center" wrapText="1"/>
      <protection/>
    </xf>
    <xf numFmtId="0" fontId="13" fillId="0" borderId="0" xfId="53" applyFont="1" applyAlignment="1" applyProtection="1">
      <alignment horizontal="center" vertical="center" wrapText="1"/>
      <protection/>
    </xf>
    <xf numFmtId="49" fontId="10" fillId="36" borderId="57" xfId="55" applyNumberFormat="1" applyFont="1" applyFill="1" applyBorder="1" applyAlignment="1" applyProtection="1">
      <alignment horizontal="center" vertical="center" wrapText="1"/>
      <protection/>
    </xf>
    <xf numFmtId="49" fontId="23" fillId="36" borderId="58" xfId="0" applyNumberFormat="1" applyFont="1" applyFill="1" applyBorder="1" applyAlignment="1" applyProtection="1">
      <alignment horizontal="center" vertical="center" wrapText="1"/>
      <protection/>
    </xf>
    <xf numFmtId="49" fontId="23" fillId="36" borderId="59" xfId="0" applyNumberFormat="1" applyFont="1" applyFill="1" applyBorder="1" applyAlignment="1" applyProtection="1">
      <alignment horizontal="center" vertical="center" wrapText="1"/>
      <protection/>
    </xf>
    <xf numFmtId="49" fontId="23" fillId="36" borderId="60" xfId="0" applyNumberFormat="1" applyFont="1" applyFill="1" applyBorder="1" applyAlignment="1" applyProtection="1">
      <alignment horizontal="center" vertical="center" wrapText="1"/>
      <protection/>
    </xf>
    <xf numFmtId="49" fontId="23" fillId="36" borderId="61" xfId="0" applyNumberFormat="1" applyFont="1" applyFill="1" applyBorder="1" applyAlignment="1" applyProtection="1">
      <alignment horizontal="center" vertical="center" wrapText="1"/>
      <protection/>
    </xf>
    <xf numFmtId="49" fontId="23" fillId="36" borderId="62" xfId="0" applyNumberFormat="1" applyFont="1" applyFill="1" applyBorder="1" applyAlignment="1" applyProtection="1">
      <alignment horizontal="center" vertical="center" wrapText="1"/>
      <protection/>
    </xf>
    <xf numFmtId="49" fontId="23" fillId="36" borderId="63" xfId="0" applyNumberFormat="1" applyFont="1" applyFill="1" applyBorder="1" applyAlignment="1" applyProtection="1">
      <alignment horizontal="center" vertical="center" wrapText="1"/>
      <protection/>
    </xf>
    <xf numFmtId="49" fontId="23" fillId="0" borderId="64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8" fillId="39" borderId="65" xfId="0" applyNumberFormat="1" applyFont="1" applyFill="1" applyBorder="1" applyAlignment="1" applyProtection="1">
      <alignment horizontal="center" vertical="center" wrapText="1"/>
      <protection/>
    </xf>
    <xf numFmtId="0" fontId="8" fillId="39" borderId="66" xfId="0" applyNumberFormat="1" applyFont="1" applyFill="1" applyBorder="1" applyAlignment="1" applyProtection="1">
      <alignment horizontal="center" vertical="center" wrapText="1"/>
      <protection/>
    </xf>
    <xf numFmtId="0" fontId="8" fillId="39" borderId="51" xfId="0" applyNumberFormat="1" applyFont="1" applyFill="1" applyBorder="1" applyAlignment="1" applyProtection="1">
      <alignment horizontal="center" vertical="center" wrapText="1"/>
      <protection/>
    </xf>
    <xf numFmtId="49" fontId="23" fillId="36" borderId="67" xfId="0" applyNumberFormat="1" applyFont="1" applyFill="1" applyBorder="1" applyAlignment="1" applyProtection="1">
      <alignment horizontal="center" vertical="center" wrapText="1"/>
      <protection/>
    </xf>
    <xf numFmtId="49" fontId="23" fillId="36" borderId="68" xfId="0" applyNumberFormat="1" applyFont="1" applyFill="1" applyBorder="1" applyAlignment="1" applyProtection="1">
      <alignment horizontal="center" vertical="center" wrapText="1"/>
      <protection/>
    </xf>
    <xf numFmtId="49" fontId="23" fillId="36" borderId="69" xfId="0" applyNumberFormat="1" applyFont="1" applyFill="1" applyBorder="1" applyAlignment="1" applyProtection="1">
      <alignment horizontal="center" vertical="center" wrapText="1"/>
      <protection/>
    </xf>
    <xf numFmtId="49" fontId="23" fillId="0" borderId="70" xfId="0" applyNumberFormat="1" applyFont="1" applyFill="1" applyBorder="1" applyAlignment="1" applyProtection="1">
      <alignment horizontal="center" vertical="center" wrapText="1"/>
      <protection/>
    </xf>
    <xf numFmtId="49" fontId="23" fillId="36" borderId="71" xfId="0" applyNumberFormat="1" applyFont="1" applyFill="1" applyBorder="1" applyAlignment="1" applyProtection="1">
      <alignment horizontal="center" vertical="center" wrapText="1"/>
      <protection/>
    </xf>
    <xf numFmtId="49" fontId="23" fillId="36" borderId="72" xfId="0" applyNumberFormat="1" applyFont="1" applyFill="1" applyBorder="1" applyAlignment="1" applyProtection="1">
      <alignment horizontal="center" vertical="center" wrapText="1"/>
      <protection/>
    </xf>
    <xf numFmtId="49" fontId="23" fillId="36" borderId="73" xfId="0" applyNumberFormat="1" applyFont="1" applyFill="1" applyBorder="1" applyAlignment="1" applyProtection="1">
      <alignment horizontal="center" vertical="center" wrapText="1"/>
      <protection/>
    </xf>
    <xf numFmtId="49" fontId="23" fillId="0" borderId="74" xfId="0" applyNumberFormat="1" applyFont="1" applyFill="1" applyBorder="1" applyAlignment="1" applyProtection="1">
      <alignment horizontal="center" vertical="center" wrapText="1"/>
      <protection/>
    </xf>
    <xf numFmtId="49" fontId="23" fillId="0" borderId="63" xfId="0" applyNumberFormat="1" applyFont="1" applyFill="1" applyBorder="1" applyAlignment="1" applyProtection="1">
      <alignment horizontal="center" vertical="center" wrapText="1"/>
      <protection/>
    </xf>
    <xf numFmtId="49" fontId="23" fillId="36" borderId="74" xfId="0" applyNumberFormat="1" applyFont="1" applyFill="1" applyBorder="1" applyAlignment="1" applyProtection="1">
      <alignment horizontal="center" vertical="center" wrapText="1"/>
      <protection/>
    </xf>
    <xf numFmtId="49" fontId="8" fillId="36" borderId="0" xfId="0" applyNumberFormat="1" applyFont="1" applyFill="1" applyBorder="1" applyAlignment="1" applyProtection="1">
      <alignment horizontal="right" vertical="center" wrapText="1"/>
      <protection/>
    </xf>
    <xf numFmtId="49" fontId="23" fillId="36" borderId="75" xfId="0" applyNumberFormat="1" applyFont="1" applyFill="1" applyBorder="1" applyAlignment="1" applyProtection="1">
      <alignment horizontal="center" vertical="center" wrapText="1"/>
      <protection/>
    </xf>
    <xf numFmtId="49" fontId="23" fillId="36" borderId="76" xfId="0" applyNumberFormat="1" applyFont="1" applyFill="1" applyBorder="1" applyAlignment="1" applyProtection="1">
      <alignment horizontal="center" vertical="center" wrapText="1"/>
      <protection/>
    </xf>
    <xf numFmtId="49" fontId="23" fillId="36" borderId="77" xfId="0" applyNumberFormat="1" applyFont="1" applyFill="1" applyBorder="1" applyAlignment="1" applyProtection="1">
      <alignment horizontal="center" vertical="center" wrapText="1"/>
      <protection/>
    </xf>
    <xf numFmtId="49" fontId="23" fillId="36" borderId="78" xfId="0" applyNumberFormat="1" applyFont="1" applyFill="1" applyBorder="1" applyAlignment="1" applyProtection="1">
      <alignment horizontal="center" vertical="center" wrapText="1"/>
      <protection/>
    </xf>
    <xf numFmtId="49" fontId="23" fillId="36" borderId="79" xfId="0" applyNumberFormat="1" applyFont="1" applyFill="1" applyBorder="1" applyAlignment="1" applyProtection="1">
      <alignment horizontal="center" vertical="center" wrapText="1"/>
      <protection/>
    </xf>
    <xf numFmtId="49" fontId="23" fillId="36" borderId="8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top"/>
    </xf>
    <xf numFmtId="49" fontId="8" fillId="36" borderId="65" xfId="0" applyNumberFormat="1" applyFont="1" applyFill="1" applyBorder="1" applyAlignment="1" applyProtection="1">
      <alignment horizontal="center" vertical="center" wrapText="1"/>
      <protection/>
    </xf>
    <xf numFmtId="49" fontId="8" fillId="36" borderId="66" xfId="0" applyNumberFormat="1" applyFont="1" applyFill="1" applyBorder="1" applyAlignment="1" applyProtection="1">
      <alignment horizontal="center" vertical="center" wrapText="1"/>
      <protection/>
    </xf>
    <xf numFmtId="49" fontId="8" fillId="36" borderId="51" xfId="0" applyNumberFormat="1" applyFont="1" applyFill="1" applyBorder="1" applyAlignment="1" applyProtection="1">
      <alignment horizontal="center" vertical="center" wrapText="1"/>
      <protection/>
    </xf>
    <xf numFmtId="49" fontId="23" fillId="36" borderId="81" xfId="0" applyNumberFormat="1" applyFont="1" applyFill="1" applyBorder="1" applyAlignment="1" applyProtection="1">
      <alignment horizontal="center" vertical="center" wrapText="1"/>
      <protection/>
    </xf>
    <xf numFmtId="49" fontId="23" fillId="36" borderId="82" xfId="0" applyNumberFormat="1" applyFont="1" applyFill="1" applyBorder="1" applyAlignment="1" applyProtection="1">
      <alignment horizontal="center" vertical="center" wrapText="1"/>
      <protection/>
    </xf>
    <xf numFmtId="49" fontId="23" fillId="36" borderId="83" xfId="0" applyNumberFormat="1" applyFont="1" applyFill="1" applyBorder="1" applyAlignment="1" applyProtection="1">
      <alignment horizontal="center" vertical="center" wrapText="1"/>
      <protection/>
    </xf>
    <xf numFmtId="0" fontId="20" fillId="39" borderId="65" xfId="0" applyNumberFormat="1" applyFont="1" applyFill="1" applyBorder="1" applyAlignment="1" applyProtection="1">
      <alignment horizontal="center" vertical="center" wrapText="1"/>
      <protection/>
    </xf>
    <xf numFmtId="0" fontId="20" fillId="39" borderId="66" xfId="0" applyNumberFormat="1" applyFont="1" applyFill="1" applyBorder="1" applyAlignment="1" applyProtection="1">
      <alignment horizontal="center" vertical="center" wrapText="1"/>
      <protection/>
    </xf>
    <xf numFmtId="0" fontId="20" fillId="39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9" fontId="8" fillId="36" borderId="24" xfId="0" applyNumberFormat="1" applyFont="1" applyFill="1" applyBorder="1" applyAlignment="1" applyProtection="1">
      <alignment horizontal="right" vertical="center" wrapText="1"/>
      <protection/>
    </xf>
    <xf numFmtId="49" fontId="23" fillId="36" borderId="84" xfId="0" applyNumberFormat="1" applyFont="1" applyFill="1" applyBorder="1" applyAlignment="1" applyProtection="1">
      <alignment horizontal="center" vertical="center" wrapText="1"/>
      <protection/>
    </xf>
    <xf numFmtId="49" fontId="23" fillId="36" borderId="85" xfId="0" applyNumberFormat="1" applyFont="1" applyFill="1" applyBorder="1" applyAlignment="1" applyProtection="1">
      <alignment horizontal="center" vertical="center" wrapText="1"/>
      <protection/>
    </xf>
    <xf numFmtId="49" fontId="23" fillId="36" borderId="86" xfId="0" applyNumberFormat="1" applyFont="1" applyFill="1" applyBorder="1" applyAlignment="1" applyProtection="1">
      <alignment horizontal="center" vertical="center" wrapText="1"/>
      <protection/>
    </xf>
    <xf numFmtId="49" fontId="23" fillId="36" borderId="87" xfId="0" applyNumberFormat="1" applyFont="1" applyFill="1" applyBorder="1" applyAlignment="1" applyProtection="1">
      <alignment horizontal="center" vertical="center" wrapText="1"/>
      <protection/>
    </xf>
    <xf numFmtId="0" fontId="20" fillId="39" borderId="36" xfId="0" applyNumberFormat="1" applyFont="1" applyFill="1" applyBorder="1" applyAlignment="1" applyProtection="1">
      <alignment horizontal="center" vertical="center" wrapText="1"/>
      <protection/>
    </xf>
    <xf numFmtId="0" fontId="20" fillId="39" borderId="35" xfId="0" applyNumberFormat="1" applyFont="1" applyFill="1" applyBorder="1" applyAlignment="1" applyProtection="1">
      <alignment horizontal="center" vertical="center" wrapText="1"/>
      <protection/>
    </xf>
    <xf numFmtId="0" fontId="20" fillId="39" borderId="88" xfId="0" applyNumberFormat="1" applyFont="1" applyFill="1" applyBorder="1" applyAlignment="1" applyProtection="1">
      <alignment horizontal="center" vertical="center" wrapText="1"/>
      <protection/>
    </xf>
    <xf numFmtId="49" fontId="8" fillId="36" borderId="89" xfId="0" applyNumberFormat="1" applyFont="1" applyFill="1" applyBorder="1" applyAlignment="1" applyProtection="1">
      <alignment horizontal="right" vertical="center" wrapText="1"/>
      <protection/>
    </xf>
    <xf numFmtId="49" fontId="23" fillId="36" borderId="46" xfId="0" applyNumberFormat="1" applyFont="1" applyFill="1" applyBorder="1" applyAlignment="1" applyProtection="1">
      <alignment horizontal="center" vertical="center" wrapText="1"/>
      <protection/>
    </xf>
    <xf numFmtId="49" fontId="23" fillId="36" borderId="90" xfId="0" applyNumberFormat="1" applyFont="1" applyFill="1" applyBorder="1" applyAlignment="1" applyProtection="1">
      <alignment horizontal="center" vertical="center" wrapText="1"/>
      <protection/>
    </xf>
    <xf numFmtId="49" fontId="23" fillId="36" borderId="91" xfId="0" applyNumberFormat="1" applyFont="1" applyFill="1" applyBorder="1" applyAlignment="1" applyProtection="1">
      <alignment horizontal="center" vertical="center" wrapText="1"/>
      <protection/>
    </xf>
    <xf numFmtId="49" fontId="23" fillId="36" borderId="92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49" fontId="1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36" borderId="10" xfId="0" applyNumberFormat="1" applyFont="1" applyFill="1" applyBorder="1" applyAlignment="1" applyProtection="1">
      <alignment horizontal="center" vertical="center" wrapText="1"/>
      <protection/>
    </xf>
    <xf numFmtId="49" fontId="10" fillId="36" borderId="11" xfId="0" applyNumberFormat="1" applyFont="1" applyFill="1" applyBorder="1" applyAlignment="1" applyProtection="1">
      <alignment horizontal="center" vertical="center" wrapText="1"/>
      <protection/>
    </xf>
    <xf numFmtId="49" fontId="10" fillId="36" borderId="12" xfId="0" applyNumberFormat="1" applyFont="1" applyFill="1" applyBorder="1" applyAlignment="1" applyProtection="1">
      <alignment horizontal="center" vertical="center" wrapText="1"/>
      <protection/>
    </xf>
    <xf numFmtId="170" fontId="10" fillId="36" borderId="23" xfId="0" applyNumberFormat="1" applyFont="1" applyFill="1" applyBorder="1" applyAlignment="1" applyProtection="1">
      <alignment horizontal="center" vertical="center" wrapText="1"/>
      <protection/>
    </xf>
    <xf numFmtId="170" fontId="10" fillId="36" borderId="20" xfId="0" applyNumberFormat="1" applyFont="1" applyFill="1" applyBorder="1" applyAlignment="1" applyProtection="1">
      <alignment horizontal="center" vertical="center" wrapText="1"/>
      <protection/>
    </xf>
    <xf numFmtId="170" fontId="10" fillId="36" borderId="24" xfId="0" applyNumberFormat="1" applyFont="1" applyFill="1" applyBorder="1" applyAlignment="1" applyProtection="1">
      <alignment horizontal="center" vertical="center" wrapText="1"/>
      <protection/>
    </xf>
    <xf numFmtId="170" fontId="10" fillId="36" borderId="21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>
      <alignment horizontal="center"/>
    </xf>
    <xf numFmtId="168" fontId="68" fillId="0" borderId="15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68" fontId="68" fillId="0" borderId="17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8" fillId="0" borderId="93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68" fillId="0" borderId="47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67" fillId="0" borderId="94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69" fillId="0" borderId="0" xfId="0" applyFont="1" applyAlignment="1">
      <alignment horizontal="center" wrapText="1"/>
    </xf>
    <xf numFmtId="0" fontId="68" fillId="0" borderId="31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95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4" fillId="0" borderId="0" xfId="0" applyFont="1" applyAlignment="1">
      <alignment horizontal="center" wrapText="1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93" xfId="0" applyFont="1" applyBorder="1" applyAlignment="1">
      <alignment horizontal="center"/>
    </xf>
    <xf numFmtId="0" fontId="73" fillId="0" borderId="94" xfId="0" applyFont="1" applyBorder="1" applyAlignment="1">
      <alignment horizontal="center"/>
    </xf>
    <xf numFmtId="0" fontId="67" fillId="0" borderId="93" xfId="0" applyFont="1" applyBorder="1" applyAlignment="1">
      <alignment horizontal="center"/>
    </xf>
    <xf numFmtId="0" fontId="71" fillId="0" borderId="2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7" fillId="0" borderId="93" xfId="0" applyFont="1" applyBorder="1" applyAlignment="1">
      <alignment horizontal="center" vertical="top"/>
    </xf>
    <xf numFmtId="0" fontId="67" fillId="0" borderId="94" xfId="0" applyFont="1" applyBorder="1" applyAlignment="1">
      <alignment horizontal="center" vertical="top"/>
    </xf>
    <xf numFmtId="0" fontId="67" fillId="0" borderId="47" xfId="0" applyFont="1" applyBorder="1" applyAlignment="1">
      <alignment horizontal="center" vertical="top"/>
    </xf>
    <xf numFmtId="0" fontId="67" fillId="0" borderId="15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93" xfId="0" applyFont="1" applyBorder="1" applyAlignment="1">
      <alignment horizontal="center" wrapText="1"/>
    </xf>
    <xf numFmtId="0" fontId="67" fillId="0" borderId="47" xfId="0" applyFont="1" applyBorder="1" applyAlignment="1">
      <alignment horizontal="center" wrapText="1"/>
    </xf>
    <xf numFmtId="0" fontId="67" fillId="0" borderId="47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7" fillId="0" borderId="21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7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5" fillId="0" borderId="94" xfId="0" applyFont="1" applyBorder="1" applyAlignment="1">
      <alignment horizontal="center"/>
    </xf>
    <xf numFmtId="0" fontId="73" fillId="0" borderId="24" xfId="0" applyFont="1" applyBorder="1" applyAlignment="1">
      <alignment horizontal="center"/>
    </xf>
    <xf numFmtId="0" fontId="73" fillId="0" borderId="29" xfId="0" applyFont="1" applyBorder="1" applyAlignment="1">
      <alignment/>
    </xf>
    <xf numFmtId="0" fontId="73" fillId="0" borderId="25" xfId="0" applyFont="1" applyBorder="1" applyAlignment="1">
      <alignment/>
    </xf>
    <xf numFmtId="0" fontId="73" fillId="0" borderId="13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73" fillId="0" borderId="13" xfId="0" applyFont="1" applyBorder="1" applyAlignment="1">
      <alignment horizontal="center" wrapText="1"/>
    </xf>
    <xf numFmtId="0" fontId="73" fillId="0" borderId="13" xfId="0" applyFont="1" applyBorder="1" applyAlignment="1">
      <alignment horizontal="center"/>
    </xf>
    <xf numFmtId="2" fontId="67" fillId="0" borderId="13" xfId="0" applyNumberFormat="1" applyFont="1" applyBorder="1" applyAlignment="1">
      <alignment/>
    </xf>
    <xf numFmtId="2" fontId="71" fillId="0" borderId="31" xfId="0" applyNumberFormat="1" applyFont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__________ __ ________ _______ 3" xfId="53"/>
    <cellStyle name="Обычный_BALANCE.WARM.2007YEAR(FACT)" xfId="54"/>
    <cellStyle name="Обычный_Kom kompleks" xfId="55"/>
    <cellStyle name="Обычный_Вода" xfId="56"/>
    <cellStyle name="Обычный_Лист2" xfId="57"/>
    <cellStyle name="Обычный_тарифы на 2002г с 1-01" xfId="58"/>
    <cellStyle name="Обычный_Тепло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k_server\public\Documents%20and%20Settings\410_1\&#1052;&#1086;&#1080;%20&#1076;&#1086;&#1082;&#1091;&#1084;&#1077;&#1085;&#1090;&#1099;\&#1054;&#1090;&#1095;&#1077;&#1090;&#1099;\&#1052;&#1086;&#1085;&#1080;&#1090;&#1086;&#1088;&#1080;&#1085;&#1075;%20&#1046;&#1050;&#1059;%202013%20&#1075;&#1086;&#1076;\&#1060;&#1072;&#1082;&#1090;%202012\BALANCE.CALC.TARIFF.WARM.2012.FACT%20&#1040;&#1088;&#1096;&#1072;&#1085;&#1086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БПр"/>
      <sheetName val="БТр"/>
      <sheetName val="ТС.ДФ"/>
      <sheetName val="РО год"/>
      <sheetName val="РО 01.01 - 30.06"/>
      <sheetName val="РО 01.07 - 31.08"/>
      <sheetName val="РО 01.09 - 31.12"/>
      <sheetName val="РР год"/>
      <sheetName val="РР 01.01 - 30.06"/>
      <sheetName val="РР 01.07 - 31.08"/>
      <sheetName val="РР 01.09 - 31.12"/>
      <sheetName val="Т 01.01 - 30.06"/>
      <sheetName val="Т 01.07 - 31.08"/>
      <sheetName val="Т 01.09 - 31.12"/>
      <sheetName val="ТМ1 01.01 - 30.06"/>
      <sheetName val="ТМ1 01.07 - 31.08"/>
      <sheetName val="ТМ1 01.09 - 31.12"/>
      <sheetName val="ТМ2 01.01 - 30.06"/>
      <sheetName val="ТМ2 01.07 - 31.08"/>
      <sheetName val="ТМ2 01.09 - 31.12"/>
      <sheetName val="ВС.БПр"/>
      <sheetName val="ВС.БТр"/>
      <sheetName val="ВС.ДФ"/>
      <sheetName val="ВС.РО год"/>
      <sheetName val="ВС.РО 01.01 - 30.06"/>
      <sheetName val="ВС.РО 01.07 - 31.08"/>
      <sheetName val="ВС.РО 01.09 - 31.12"/>
      <sheetName val="ВС.РР год"/>
      <sheetName val="ВС.РР 01.01 - 30.06"/>
      <sheetName val="ВС.РР 01.07 - 31.08"/>
      <sheetName val="ВС.РР 01.09 - 31.12"/>
      <sheetName val="ВС.ТМ1 01.01 - 30.06"/>
      <sheetName val="ВС.ТМ1 01.07 - 31.08"/>
      <sheetName val="ВС.ТМ1 01.09 - 31.12"/>
      <sheetName val="ВС.ТМ2 01.01 - 30.06"/>
      <sheetName val="ВС.ТМ2 01.07 - 31.08"/>
      <sheetName val="ВС.ТМ2 01.09 - 31.12"/>
      <sheetName val="ВО.БПр"/>
      <sheetName val="ВО.БТр"/>
      <sheetName val="ВО.ДФ"/>
      <sheetName val="ВО.РО год"/>
      <sheetName val="ВО.РО 01.01 - 30.06"/>
      <sheetName val="ВО.РО 01.07 - 31.08"/>
      <sheetName val="ВО.РО 01.09 - 31.12"/>
      <sheetName val="ВО.РР год"/>
      <sheetName val="ВО.РР 01.01 - 30.06"/>
      <sheetName val="ВО.РР 01.07 - 31.08"/>
      <sheetName val="ВО.РР 01.09 - 31.12"/>
      <sheetName val="ВО.ТМ1 01.01 - 30.06"/>
      <sheetName val="ВО.ТМ1 01.07 - 31.08"/>
      <sheetName val="ВО.ТМ1 01.09 - 31.12"/>
      <sheetName val="ВО.ТМ2 01.01 - 30.06"/>
      <sheetName val="ВО.ТМ2 01.07 - 31.08"/>
      <sheetName val="ВО.ТМ2 01.09 - 31.12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FUEL_EE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ConR"/>
      <sheetName val="modConR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DateChoose"/>
    </sheetNames>
    <sheetDataSet>
      <sheetData sheetId="4">
        <row r="34">
          <cell r="E34" t="str">
            <v>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zoomScale="80" zoomScaleNormal="80" zoomScalePageLayoutView="0" workbookViewId="0" topLeftCell="C1">
      <selection activeCell="J5" sqref="J5:K5"/>
    </sheetView>
  </sheetViews>
  <sheetFormatPr defaultColWidth="9.140625" defaultRowHeight="15"/>
  <cols>
    <col min="1" max="1" width="12.28125" style="209" customWidth="1"/>
    <col min="2" max="2" width="10.57421875" style="209" customWidth="1"/>
    <col min="3" max="3" width="11.57421875" style="209" customWidth="1"/>
    <col min="4" max="4" width="8.28125" style="209" customWidth="1"/>
    <col min="5" max="5" width="14.00390625" style="209" customWidth="1"/>
    <col min="6" max="6" width="12.140625" style="209" customWidth="1"/>
    <col min="7" max="7" width="10.8515625" style="209" customWidth="1"/>
    <col min="8" max="8" width="11.140625" style="209" customWidth="1"/>
    <col min="9" max="12" width="10.7109375" style="209" customWidth="1"/>
    <col min="13" max="13" width="9.7109375" style="209" customWidth="1"/>
    <col min="14" max="14" width="10.140625" style="209" customWidth="1"/>
    <col min="15" max="15" width="13.7109375" style="209" customWidth="1"/>
    <col min="16" max="16" width="14.57421875" style="209" customWidth="1"/>
    <col min="17" max="17" width="9.140625" style="209" customWidth="1"/>
    <col min="18" max="18" width="12.7109375" style="209" customWidth="1"/>
    <col min="19" max="19" width="10.421875" style="209" customWidth="1"/>
    <col min="20" max="20" width="9.00390625" style="209" customWidth="1"/>
    <col min="21" max="21" width="15.28125" style="149" customWidth="1"/>
    <col min="22" max="22" width="12.421875" style="149" customWidth="1"/>
    <col min="23" max="16384" width="9.140625" style="149" customWidth="1"/>
  </cols>
  <sheetData>
    <row r="1" spans="1:20" s="195" customFormat="1" ht="14.2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344"/>
      <c r="S1" s="344"/>
      <c r="T1" s="344"/>
    </row>
    <row r="2" spans="1:21" s="195" customFormat="1" ht="15.7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210"/>
      <c r="S2" s="151"/>
      <c r="T2" s="151"/>
      <c r="U2" s="210" t="s">
        <v>525</v>
      </c>
    </row>
    <row r="3" spans="1:20" s="195" customFormat="1" ht="18.75">
      <c r="A3" s="345" t="s">
        <v>381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</row>
    <row r="4" spans="1:20" s="195" customFormat="1" ht="15.7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</row>
    <row r="5" spans="1:20" s="195" customFormat="1" ht="15.75">
      <c r="A5" s="196"/>
      <c r="B5" s="196"/>
      <c r="C5" s="196"/>
      <c r="D5" s="196"/>
      <c r="E5" s="196"/>
      <c r="F5" s="196"/>
      <c r="G5" s="196"/>
      <c r="H5" s="196"/>
      <c r="I5" s="196"/>
      <c r="J5" s="332" t="s">
        <v>601</v>
      </c>
      <c r="K5" s="332"/>
      <c r="L5" s="196"/>
      <c r="M5" s="196"/>
      <c r="N5" s="196"/>
      <c r="O5" s="196"/>
      <c r="P5" s="196"/>
      <c r="Q5" s="196"/>
      <c r="R5" s="196"/>
      <c r="S5" s="196"/>
      <c r="T5" s="196"/>
    </row>
    <row r="6" spans="1:20" s="195" customFormat="1" ht="12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8" t="s">
        <v>382</v>
      </c>
    </row>
    <row r="7" spans="1:22" s="195" customFormat="1" ht="15" customHeight="1">
      <c r="A7" s="334" t="s">
        <v>383</v>
      </c>
      <c r="B7" s="346" t="s">
        <v>384</v>
      </c>
      <c r="C7" s="334" t="s">
        <v>385</v>
      </c>
      <c r="D7" s="334" t="s">
        <v>386</v>
      </c>
      <c r="E7" s="341"/>
      <c r="F7" s="334"/>
      <c r="G7" s="334"/>
      <c r="H7" s="334" t="s">
        <v>387</v>
      </c>
      <c r="I7" s="334"/>
      <c r="J7" s="334"/>
      <c r="K7" s="334"/>
      <c r="L7" s="334" t="s">
        <v>388</v>
      </c>
      <c r="M7" s="334" t="s">
        <v>389</v>
      </c>
      <c r="N7" s="334" t="s">
        <v>390</v>
      </c>
      <c r="O7" s="338" t="str">
        <f>IF(TEMPLATE_CLAIM="U","Полезный отпуск на нужды предприятия","")</f>
        <v>Полезный отпуск на нужды предприятия</v>
      </c>
      <c r="P7" s="341" t="s">
        <v>391</v>
      </c>
      <c r="Q7" s="334" t="s">
        <v>392</v>
      </c>
      <c r="R7" s="334"/>
      <c r="S7" s="334"/>
      <c r="T7" s="335"/>
      <c r="U7" s="336" t="s">
        <v>432</v>
      </c>
      <c r="V7" s="337"/>
    </row>
    <row r="8" spans="1:22" s="195" customFormat="1" ht="24.75" customHeight="1">
      <c r="A8" s="334"/>
      <c r="B8" s="346"/>
      <c r="C8" s="334"/>
      <c r="D8" s="335" t="s">
        <v>4</v>
      </c>
      <c r="E8" s="338" t="str">
        <f>IF(TEMPLATE_CLAIM="U","На технологические нужды предприятия","")</f>
        <v>На технологические нужды предприятия</v>
      </c>
      <c r="F8" s="334" t="s">
        <v>393</v>
      </c>
      <c r="G8" s="334" t="s">
        <v>394</v>
      </c>
      <c r="H8" s="333" t="s">
        <v>173</v>
      </c>
      <c r="I8" s="333" t="s">
        <v>176</v>
      </c>
      <c r="J8" s="333" t="s">
        <v>177</v>
      </c>
      <c r="K8" s="333" t="s">
        <v>179</v>
      </c>
      <c r="L8" s="334"/>
      <c r="M8" s="334"/>
      <c r="N8" s="334"/>
      <c r="O8" s="339"/>
      <c r="P8" s="342"/>
      <c r="Q8" s="334" t="s">
        <v>4</v>
      </c>
      <c r="R8" s="334" t="s">
        <v>395</v>
      </c>
      <c r="S8" s="334" t="s">
        <v>332</v>
      </c>
      <c r="T8" s="335" t="s">
        <v>396</v>
      </c>
      <c r="U8" s="212" t="s">
        <v>440</v>
      </c>
      <c r="V8" s="212" t="s">
        <v>433</v>
      </c>
    </row>
    <row r="9" spans="1:22" s="195" customFormat="1" ht="42" customHeight="1">
      <c r="A9" s="334"/>
      <c r="B9" s="346"/>
      <c r="C9" s="334"/>
      <c r="D9" s="335"/>
      <c r="E9" s="340"/>
      <c r="F9" s="334"/>
      <c r="G9" s="334"/>
      <c r="H9" s="333"/>
      <c r="I9" s="333"/>
      <c r="J9" s="333"/>
      <c r="K9" s="333"/>
      <c r="L9" s="334"/>
      <c r="M9" s="334"/>
      <c r="N9" s="334"/>
      <c r="O9" s="340"/>
      <c r="P9" s="343"/>
      <c r="Q9" s="334"/>
      <c r="R9" s="334"/>
      <c r="S9" s="334"/>
      <c r="T9" s="335"/>
      <c r="U9" s="211"/>
      <c r="V9" s="211"/>
    </row>
    <row r="10" spans="1:22" s="195" customFormat="1" ht="11.25" customHeight="1">
      <c r="A10" s="199"/>
      <c r="B10" s="199" t="s">
        <v>199</v>
      </c>
      <c r="C10" s="199" t="s">
        <v>169</v>
      </c>
      <c r="D10" s="199" t="s">
        <v>397</v>
      </c>
      <c r="E10" s="200" t="str">
        <f>IF(TEMPLATE_CLAIM="U","3.1","")</f>
        <v>3.1</v>
      </c>
      <c r="F10" s="199" t="s">
        <v>398</v>
      </c>
      <c r="G10" s="199" t="s">
        <v>399</v>
      </c>
      <c r="H10" s="199" t="s">
        <v>400</v>
      </c>
      <c r="I10" s="199" t="s">
        <v>401</v>
      </c>
      <c r="J10" s="199" t="s">
        <v>402</v>
      </c>
      <c r="K10" s="199" t="s">
        <v>403</v>
      </c>
      <c r="L10" s="200" t="s">
        <v>404</v>
      </c>
      <c r="M10" s="199" t="s">
        <v>405</v>
      </c>
      <c r="N10" s="199" t="s">
        <v>406</v>
      </c>
      <c r="O10" s="200" t="str">
        <f>IF(TEMPLATE_CLAIM="U","5.2.1","")</f>
        <v>5.2.1</v>
      </c>
      <c r="P10" s="199" t="s">
        <v>407</v>
      </c>
      <c r="Q10" s="199" t="s">
        <v>408</v>
      </c>
      <c r="R10" s="199" t="s">
        <v>409</v>
      </c>
      <c r="S10" s="199" t="s">
        <v>410</v>
      </c>
      <c r="T10" s="199" t="s">
        <v>411</v>
      </c>
      <c r="U10" s="199" t="s">
        <v>431</v>
      </c>
      <c r="V10" s="199" t="s">
        <v>434</v>
      </c>
    </row>
    <row r="11" spans="1:22" s="195" customFormat="1" ht="11.25" customHeight="1">
      <c r="A11" s="201" t="s">
        <v>412</v>
      </c>
      <c r="B11" s="202">
        <v>237.1</v>
      </c>
      <c r="C11" s="202"/>
      <c r="D11" s="202">
        <f>SUM(E11:G11)</f>
        <v>0</v>
      </c>
      <c r="E11" s="203"/>
      <c r="F11" s="202"/>
      <c r="G11" s="204"/>
      <c r="H11" s="202"/>
      <c r="I11" s="202"/>
      <c r="J11" s="202"/>
      <c r="K11" s="202"/>
      <c r="L11" s="202">
        <v>237.1</v>
      </c>
      <c r="M11" s="202"/>
      <c r="N11" s="202">
        <v>237.1</v>
      </c>
      <c r="O11" s="203"/>
      <c r="P11" s="203"/>
      <c r="Q11" s="202">
        <v>237.1</v>
      </c>
      <c r="R11" s="204">
        <v>237.1</v>
      </c>
      <c r="S11" s="204"/>
      <c r="T11" s="204"/>
      <c r="U11" s="204"/>
      <c r="V11" s="204">
        <v>237.1</v>
      </c>
    </row>
    <row r="12" spans="1:22" s="195" customFormat="1" ht="12">
      <c r="A12" s="201" t="s">
        <v>413</v>
      </c>
      <c r="B12" s="202">
        <v>206</v>
      </c>
      <c r="C12" s="202"/>
      <c r="D12" s="202">
        <f>SUM(E12:G12)</f>
        <v>0</v>
      </c>
      <c r="E12" s="203"/>
      <c r="F12" s="202"/>
      <c r="G12" s="204"/>
      <c r="H12" s="202"/>
      <c r="I12" s="202"/>
      <c r="J12" s="202"/>
      <c r="K12" s="202"/>
      <c r="L12" s="202">
        <v>206</v>
      </c>
      <c r="M12" s="202"/>
      <c r="N12" s="202">
        <v>206</v>
      </c>
      <c r="O12" s="203"/>
      <c r="P12" s="203"/>
      <c r="Q12" s="202">
        <v>206</v>
      </c>
      <c r="R12" s="204">
        <v>206</v>
      </c>
      <c r="S12" s="204"/>
      <c r="T12" s="204"/>
      <c r="U12" s="204"/>
      <c r="V12" s="204">
        <v>206</v>
      </c>
    </row>
    <row r="13" spans="1:22" s="195" customFormat="1" ht="12">
      <c r="A13" s="201" t="s">
        <v>414</v>
      </c>
      <c r="B13" s="202">
        <v>144</v>
      </c>
      <c r="C13" s="202"/>
      <c r="D13" s="202">
        <f>SUM(E13:G13)</f>
        <v>0</v>
      </c>
      <c r="E13" s="203"/>
      <c r="F13" s="202"/>
      <c r="G13" s="204"/>
      <c r="H13" s="202"/>
      <c r="I13" s="202"/>
      <c r="J13" s="202"/>
      <c r="K13" s="202"/>
      <c r="L13" s="202">
        <v>144</v>
      </c>
      <c r="M13" s="202"/>
      <c r="N13" s="202">
        <v>144</v>
      </c>
      <c r="O13" s="203"/>
      <c r="P13" s="203"/>
      <c r="Q13" s="202">
        <v>144</v>
      </c>
      <c r="R13" s="204">
        <v>144</v>
      </c>
      <c r="S13" s="204"/>
      <c r="T13" s="204"/>
      <c r="U13" s="204"/>
      <c r="V13" s="204">
        <v>144</v>
      </c>
    </row>
    <row r="14" spans="1:22" s="207" customFormat="1" ht="12">
      <c r="A14" s="205" t="s">
        <v>415</v>
      </c>
      <c r="B14" s="206">
        <f>SUM(B11:B13)</f>
        <v>587.1</v>
      </c>
      <c r="C14" s="206">
        <f aca="true" t="shared" si="0" ref="C14:T14">SUM(C11:C13)</f>
        <v>0</v>
      </c>
      <c r="D14" s="206">
        <f t="shared" si="0"/>
        <v>0</v>
      </c>
      <c r="E14" s="206">
        <f t="shared" si="0"/>
        <v>0</v>
      </c>
      <c r="F14" s="206">
        <f t="shared" si="0"/>
        <v>0</v>
      </c>
      <c r="G14" s="206">
        <f t="shared" si="0"/>
        <v>0</v>
      </c>
      <c r="H14" s="206">
        <f t="shared" si="0"/>
        <v>0</v>
      </c>
      <c r="I14" s="206">
        <f t="shared" si="0"/>
        <v>0</v>
      </c>
      <c r="J14" s="206">
        <f t="shared" si="0"/>
        <v>0</v>
      </c>
      <c r="K14" s="206">
        <f t="shared" si="0"/>
        <v>0</v>
      </c>
      <c r="L14" s="206">
        <f t="shared" si="0"/>
        <v>587.1</v>
      </c>
      <c r="M14" s="206">
        <f t="shared" si="0"/>
        <v>0</v>
      </c>
      <c r="N14" s="206">
        <f t="shared" si="0"/>
        <v>587.1</v>
      </c>
      <c r="O14" s="206">
        <f t="shared" si="0"/>
        <v>0</v>
      </c>
      <c r="P14" s="206">
        <f t="shared" si="0"/>
        <v>0</v>
      </c>
      <c r="Q14" s="206">
        <f t="shared" si="0"/>
        <v>587.1</v>
      </c>
      <c r="R14" s="206">
        <f t="shared" si="0"/>
        <v>587.1</v>
      </c>
      <c r="S14" s="206">
        <f t="shared" si="0"/>
        <v>0</v>
      </c>
      <c r="T14" s="206">
        <f t="shared" si="0"/>
        <v>0</v>
      </c>
      <c r="U14" s="206">
        <f>SUM(U11:U13)</f>
        <v>0</v>
      </c>
      <c r="V14" s="206">
        <f>SUM(V11:V13)</f>
        <v>587.1</v>
      </c>
    </row>
    <row r="15" spans="1:22" s="195" customFormat="1" ht="12">
      <c r="A15" s="201" t="s">
        <v>416</v>
      </c>
      <c r="B15" s="202">
        <v>91.6</v>
      </c>
      <c r="C15" s="202"/>
      <c r="D15" s="202">
        <f>SUM(E15:G15)</f>
        <v>0</v>
      </c>
      <c r="E15" s="203"/>
      <c r="F15" s="202"/>
      <c r="G15" s="204"/>
      <c r="H15" s="202"/>
      <c r="I15" s="202"/>
      <c r="J15" s="202"/>
      <c r="K15" s="202"/>
      <c r="L15" s="202">
        <v>91.6</v>
      </c>
      <c r="M15" s="202"/>
      <c r="N15" s="202">
        <v>91.6</v>
      </c>
      <c r="O15" s="203"/>
      <c r="P15" s="203"/>
      <c r="Q15" s="202">
        <v>91.6</v>
      </c>
      <c r="R15" s="204">
        <v>91.6</v>
      </c>
      <c r="S15" s="204"/>
      <c r="T15" s="204"/>
      <c r="U15" s="204"/>
      <c r="V15" s="204">
        <v>91.6</v>
      </c>
    </row>
    <row r="16" spans="1:22" s="195" customFormat="1" ht="12">
      <c r="A16" s="201" t="s">
        <v>417</v>
      </c>
      <c r="B16" s="202">
        <f>C16+D16+L16</f>
        <v>0</v>
      </c>
      <c r="C16" s="202"/>
      <c r="D16" s="202">
        <f>SUM(E16:G16)</f>
        <v>0</v>
      </c>
      <c r="E16" s="203"/>
      <c r="F16" s="202"/>
      <c r="G16" s="204"/>
      <c r="H16" s="202"/>
      <c r="I16" s="202"/>
      <c r="J16" s="202"/>
      <c r="K16" s="202"/>
      <c r="L16" s="202">
        <f>M16+N16</f>
        <v>0</v>
      </c>
      <c r="M16" s="202"/>
      <c r="N16" s="202">
        <f>O16+P16+Q16</f>
        <v>0</v>
      </c>
      <c r="O16" s="203"/>
      <c r="P16" s="203"/>
      <c r="Q16" s="202">
        <f>SUM(R16:T16)</f>
        <v>0</v>
      </c>
      <c r="R16" s="204"/>
      <c r="S16" s="204"/>
      <c r="T16" s="204"/>
      <c r="U16" s="204"/>
      <c r="V16" s="204"/>
    </row>
    <row r="17" spans="1:22" s="195" customFormat="1" ht="12">
      <c r="A17" s="201" t="s">
        <v>418</v>
      </c>
      <c r="B17" s="202">
        <f>C17+D17+L17</f>
        <v>0</v>
      </c>
      <c r="C17" s="202"/>
      <c r="D17" s="202">
        <f>SUM(E17:G17)</f>
        <v>0</v>
      </c>
      <c r="E17" s="203"/>
      <c r="F17" s="202"/>
      <c r="G17" s="204"/>
      <c r="H17" s="202"/>
      <c r="I17" s="202"/>
      <c r="J17" s="202"/>
      <c r="K17" s="202"/>
      <c r="L17" s="202">
        <f>M17+N17</f>
        <v>0</v>
      </c>
      <c r="M17" s="202"/>
      <c r="N17" s="202">
        <f>O17+P17+Q17</f>
        <v>0</v>
      </c>
      <c r="O17" s="203"/>
      <c r="P17" s="203"/>
      <c r="Q17" s="202">
        <f>SUM(R17:T17)</f>
        <v>0</v>
      </c>
      <c r="R17" s="204"/>
      <c r="S17" s="204"/>
      <c r="T17" s="204"/>
      <c r="U17" s="204"/>
      <c r="V17" s="204"/>
    </row>
    <row r="18" spans="1:22" s="207" customFormat="1" ht="12">
      <c r="A18" s="205" t="s">
        <v>419</v>
      </c>
      <c r="B18" s="206">
        <f>SUM(B15:B17)</f>
        <v>91.6</v>
      </c>
      <c r="C18" s="206">
        <f aca="true" t="shared" si="1" ref="C18:T18">SUM(C15:C17)</f>
        <v>0</v>
      </c>
      <c r="D18" s="206">
        <f t="shared" si="1"/>
        <v>0</v>
      </c>
      <c r="E18" s="206">
        <f t="shared" si="1"/>
        <v>0</v>
      </c>
      <c r="F18" s="206">
        <f t="shared" si="1"/>
        <v>0</v>
      </c>
      <c r="G18" s="206">
        <f t="shared" si="1"/>
        <v>0</v>
      </c>
      <c r="H18" s="206">
        <f t="shared" si="1"/>
        <v>0</v>
      </c>
      <c r="I18" s="206">
        <f t="shared" si="1"/>
        <v>0</v>
      </c>
      <c r="J18" s="206">
        <f t="shared" si="1"/>
        <v>0</v>
      </c>
      <c r="K18" s="206">
        <f t="shared" si="1"/>
        <v>0</v>
      </c>
      <c r="L18" s="206">
        <f t="shared" si="1"/>
        <v>91.6</v>
      </c>
      <c r="M18" s="206">
        <f t="shared" si="1"/>
        <v>0</v>
      </c>
      <c r="N18" s="206">
        <f t="shared" si="1"/>
        <v>91.6</v>
      </c>
      <c r="O18" s="206">
        <f t="shared" si="1"/>
        <v>0</v>
      </c>
      <c r="P18" s="206">
        <f t="shared" si="1"/>
        <v>0</v>
      </c>
      <c r="Q18" s="206">
        <f t="shared" si="1"/>
        <v>91.6</v>
      </c>
      <c r="R18" s="206">
        <f t="shared" si="1"/>
        <v>91.6</v>
      </c>
      <c r="S18" s="206">
        <f t="shared" si="1"/>
        <v>0</v>
      </c>
      <c r="T18" s="206">
        <f t="shared" si="1"/>
        <v>0</v>
      </c>
      <c r="U18" s="206">
        <f>SUM(U15:U17)</f>
        <v>0</v>
      </c>
      <c r="V18" s="206">
        <f>SUM(V15:V17)</f>
        <v>91.6</v>
      </c>
    </row>
    <row r="19" spans="1:22" s="207" customFormat="1" ht="12">
      <c r="A19" s="205" t="s">
        <v>420</v>
      </c>
      <c r="B19" s="206">
        <f>B18+B14</f>
        <v>678.7</v>
      </c>
      <c r="C19" s="206">
        <f aca="true" t="shared" si="2" ref="C19:T19">C18+C14</f>
        <v>0</v>
      </c>
      <c r="D19" s="206">
        <f t="shared" si="2"/>
        <v>0</v>
      </c>
      <c r="E19" s="206">
        <f t="shared" si="2"/>
        <v>0</v>
      </c>
      <c r="F19" s="206">
        <f t="shared" si="2"/>
        <v>0</v>
      </c>
      <c r="G19" s="206">
        <f t="shared" si="2"/>
        <v>0</v>
      </c>
      <c r="H19" s="206">
        <f t="shared" si="2"/>
        <v>0</v>
      </c>
      <c r="I19" s="206">
        <f t="shared" si="2"/>
        <v>0</v>
      </c>
      <c r="J19" s="206">
        <f t="shared" si="2"/>
        <v>0</v>
      </c>
      <c r="K19" s="206">
        <f t="shared" si="2"/>
        <v>0</v>
      </c>
      <c r="L19" s="206">
        <f t="shared" si="2"/>
        <v>678.7</v>
      </c>
      <c r="M19" s="206">
        <f t="shared" si="2"/>
        <v>0</v>
      </c>
      <c r="N19" s="206">
        <f t="shared" si="2"/>
        <v>678.7</v>
      </c>
      <c r="O19" s="206">
        <f t="shared" si="2"/>
        <v>0</v>
      </c>
      <c r="P19" s="206">
        <f t="shared" si="2"/>
        <v>0</v>
      </c>
      <c r="Q19" s="206">
        <f t="shared" si="2"/>
        <v>678.7</v>
      </c>
      <c r="R19" s="206">
        <f t="shared" si="2"/>
        <v>678.7</v>
      </c>
      <c r="S19" s="206">
        <f t="shared" si="2"/>
        <v>0</v>
      </c>
      <c r="T19" s="206">
        <f t="shared" si="2"/>
        <v>0</v>
      </c>
      <c r="U19" s="206">
        <f>U18+U14</f>
        <v>0</v>
      </c>
      <c r="V19" s="206">
        <f>V18+V14</f>
        <v>678.7</v>
      </c>
    </row>
    <row r="20" spans="1:22" s="195" customFormat="1" ht="12">
      <c r="A20" s="201" t="s">
        <v>421</v>
      </c>
      <c r="B20" s="202">
        <f>C20+D20+L20</f>
        <v>0</v>
      </c>
      <c r="C20" s="202"/>
      <c r="D20" s="202">
        <f>SUM(E20:G20)</f>
        <v>0</v>
      </c>
      <c r="E20" s="203"/>
      <c r="F20" s="202"/>
      <c r="G20" s="204"/>
      <c r="H20" s="202"/>
      <c r="I20" s="202"/>
      <c r="J20" s="202"/>
      <c r="K20" s="202"/>
      <c r="L20" s="202">
        <f>M20+N20</f>
        <v>0</v>
      </c>
      <c r="M20" s="202"/>
      <c r="N20" s="202">
        <f>O20+P20+Q20</f>
        <v>0</v>
      </c>
      <c r="O20" s="203"/>
      <c r="P20" s="203"/>
      <c r="Q20" s="202">
        <f>SUM(R20:T20)</f>
        <v>0</v>
      </c>
      <c r="R20" s="204"/>
      <c r="S20" s="204"/>
      <c r="T20" s="204"/>
      <c r="U20" s="204"/>
      <c r="V20" s="204"/>
    </row>
    <row r="21" spans="1:22" s="195" customFormat="1" ht="12">
      <c r="A21" s="201" t="s">
        <v>422</v>
      </c>
      <c r="B21" s="202">
        <f>C21+D21+L21</f>
        <v>0</v>
      </c>
      <c r="C21" s="202"/>
      <c r="D21" s="202">
        <f>SUM(E21:G21)</f>
        <v>0</v>
      </c>
      <c r="E21" s="203"/>
      <c r="F21" s="202"/>
      <c r="G21" s="204"/>
      <c r="H21" s="202"/>
      <c r="I21" s="202"/>
      <c r="J21" s="202"/>
      <c r="K21" s="202"/>
      <c r="L21" s="202">
        <f>M21+N21</f>
        <v>0</v>
      </c>
      <c r="M21" s="202"/>
      <c r="N21" s="202">
        <f>O21+P21+Q21</f>
        <v>0</v>
      </c>
      <c r="O21" s="203"/>
      <c r="P21" s="203"/>
      <c r="Q21" s="202">
        <f>SUM(R21:T21)</f>
        <v>0</v>
      </c>
      <c r="R21" s="204"/>
      <c r="S21" s="204"/>
      <c r="T21" s="204"/>
      <c r="U21" s="204"/>
      <c r="V21" s="204"/>
    </row>
    <row r="22" spans="1:22" s="195" customFormat="1" ht="12">
      <c r="A22" s="201" t="s">
        <v>423</v>
      </c>
      <c r="B22" s="202">
        <v>31.5</v>
      </c>
      <c r="C22" s="202"/>
      <c r="D22" s="202">
        <f>SUM(E22:G22)</f>
        <v>0</v>
      </c>
      <c r="E22" s="203"/>
      <c r="F22" s="202"/>
      <c r="G22" s="204"/>
      <c r="H22" s="202"/>
      <c r="I22" s="202"/>
      <c r="J22" s="202"/>
      <c r="K22" s="202"/>
      <c r="L22" s="202">
        <v>31.5</v>
      </c>
      <c r="M22" s="202"/>
      <c r="N22" s="202">
        <v>31.5</v>
      </c>
      <c r="O22" s="203"/>
      <c r="P22" s="203"/>
      <c r="Q22" s="202">
        <v>31.5</v>
      </c>
      <c r="R22" s="204">
        <v>31.5</v>
      </c>
      <c r="S22" s="204"/>
      <c r="T22" s="204"/>
      <c r="U22" s="204"/>
      <c r="V22" s="204">
        <v>31.5</v>
      </c>
    </row>
    <row r="23" spans="1:22" s="207" customFormat="1" ht="12">
      <c r="A23" s="205" t="s">
        <v>424</v>
      </c>
      <c r="B23" s="206">
        <f>SUM(B20:B22)</f>
        <v>31.5</v>
      </c>
      <c r="C23" s="206">
        <f aca="true" t="shared" si="3" ref="C23:T23">SUM(C20:C22)</f>
        <v>0</v>
      </c>
      <c r="D23" s="206">
        <f t="shared" si="3"/>
        <v>0</v>
      </c>
      <c r="E23" s="206">
        <f t="shared" si="3"/>
        <v>0</v>
      </c>
      <c r="F23" s="206">
        <f t="shared" si="3"/>
        <v>0</v>
      </c>
      <c r="G23" s="206">
        <f t="shared" si="3"/>
        <v>0</v>
      </c>
      <c r="H23" s="206">
        <f t="shared" si="3"/>
        <v>0</v>
      </c>
      <c r="I23" s="206">
        <f t="shared" si="3"/>
        <v>0</v>
      </c>
      <c r="J23" s="206">
        <f t="shared" si="3"/>
        <v>0</v>
      </c>
      <c r="K23" s="206">
        <f t="shared" si="3"/>
        <v>0</v>
      </c>
      <c r="L23" s="206">
        <f t="shared" si="3"/>
        <v>31.5</v>
      </c>
      <c r="M23" s="206">
        <f t="shared" si="3"/>
        <v>0</v>
      </c>
      <c r="N23" s="206">
        <f t="shared" si="3"/>
        <v>31.5</v>
      </c>
      <c r="O23" s="206">
        <f t="shared" si="3"/>
        <v>0</v>
      </c>
      <c r="P23" s="206">
        <f t="shared" si="3"/>
        <v>0</v>
      </c>
      <c r="Q23" s="206">
        <f t="shared" si="3"/>
        <v>31.5</v>
      </c>
      <c r="R23" s="206">
        <f t="shared" si="3"/>
        <v>31.5</v>
      </c>
      <c r="S23" s="206">
        <f t="shared" si="3"/>
        <v>0</v>
      </c>
      <c r="T23" s="206">
        <f t="shared" si="3"/>
        <v>0</v>
      </c>
      <c r="U23" s="206">
        <f>SUM(U20:U22)</f>
        <v>0</v>
      </c>
      <c r="V23" s="206">
        <f>SUM(V20:V22)</f>
        <v>31.5</v>
      </c>
    </row>
    <row r="24" spans="1:22" s="207" customFormat="1" ht="12">
      <c r="A24" s="205" t="s">
        <v>425</v>
      </c>
      <c r="B24" s="206">
        <f>B23+B19</f>
        <v>710.2</v>
      </c>
      <c r="C24" s="206">
        <f aca="true" t="shared" si="4" ref="C24:T24">C23+C19</f>
        <v>0</v>
      </c>
      <c r="D24" s="206">
        <f t="shared" si="4"/>
        <v>0</v>
      </c>
      <c r="E24" s="206">
        <f t="shared" si="4"/>
        <v>0</v>
      </c>
      <c r="F24" s="206">
        <f t="shared" si="4"/>
        <v>0</v>
      </c>
      <c r="G24" s="206">
        <f t="shared" si="4"/>
        <v>0</v>
      </c>
      <c r="H24" s="206">
        <f t="shared" si="4"/>
        <v>0</v>
      </c>
      <c r="I24" s="206">
        <f t="shared" si="4"/>
        <v>0</v>
      </c>
      <c r="J24" s="206">
        <f t="shared" si="4"/>
        <v>0</v>
      </c>
      <c r="K24" s="206">
        <f t="shared" si="4"/>
        <v>0</v>
      </c>
      <c r="L24" s="206">
        <f t="shared" si="4"/>
        <v>710.2</v>
      </c>
      <c r="M24" s="206">
        <f t="shared" si="4"/>
        <v>0</v>
      </c>
      <c r="N24" s="206">
        <f t="shared" si="4"/>
        <v>710.2</v>
      </c>
      <c r="O24" s="206">
        <f t="shared" si="4"/>
        <v>0</v>
      </c>
      <c r="P24" s="206">
        <f t="shared" si="4"/>
        <v>0</v>
      </c>
      <c r="Q24" s="206">
        <f t="shared" si="4"/>
        <v>710.2</v>
      </c>
      <c r="R24" s="206">
        <f t="shared" si="4"/>
        <v>710.2</v>
      </c>
      <c r="S24" s="206">
        <f t="shared" si="4"/>
        <v>0</v>
      </c>
      <c r="T24" s="206">
        <f t="shared" si="4"/>
        <v>0</v>
      </c>
      <c r="U24" s="206">
        <f>U23+U19</f>
        <v>0</v>
      </c>
      <c r="V24" s="206">
        <f>V23+V19</f>
        <v>710.2</v>
      </c>
    </row>
    <row r="25" spans="1:22" s="195" customFormat="1" ht="12">
      <c r="A25" s="201" t="s">
        <v>426</v>
      </c>
      <c r="B25" s="202">
        <v>99.7</v>
      </c>
      <c r="C25" s="202"/>
      <c r="D25" s="202">
        <f>SUM(E25:G25)</f>
        <v>0</v>
      </c>
      <c r="E25" s="203"/>
      <c r="F25" s="202"/>
      <c r="G25" s="204"/>
      <c r="H25" s="202"/>
      <c r="I25" s="202"/>
      <c r="J25" s="202"/>
      <c r="K25" s="202"/>
      <c r="L25" s="202">
        <v>99.7</v>
      </c>
      <c r="M25" s="202"/>
      <c r="N25" s="202">
        <v>99.7</v>
      </c>
      <c r="O25" s="203"/>
      <c r="P25" s="203"/>
      <c r="Q25" s="202">
        <v>99.7</v>
      </c>
      <c r="R25" s="204">
        <v>99.7</v>
      </c>
      <c r="S25" s="204"/>
      <c r="T25" s="204"/>
      <c r="U25" s="204"/>
      <c r="V25" s="204">
        <v>99.7</v>
      </c>
    </row>
    <row r="26" spans="1:22" s="195" customFormat="1" ht="12">
      <c r="A26" s="201" t="s">
        <v>427</v>
      </c>
      <c r="B26" s="202">
        <v>116.1</v>
      </c>
      <c r="C26" s="202"/>
      <c r="D26" s="202">
        <f>SUM(E26:G26)</f>
        <v>0</v>
      </c>
      <c r="E26" s="203"/>
      <c r="F26" s="202"/>
      <c r="G26" s="204"/>
      <c r="H26" s="202"/>
      <c r="I26" s="202"/>
      <c r="J26" s="202"/>
      <c r="K26" s="202"/>
      <c r="L26" s="202">
        <v>116.1</v>
      </c>
      <c r="M26" s="202"/>
      <c r="N26" s="202">
        <v>116.1</v>
      </c>
      <c r="O26" s="203"/>
      <c r="P26" s="203"/>
      <c r="Q26" s="202">
        <v>116.1</v>
      </c>
      <c r="R26" s="204">
        <v>116.1</v>
      </c>
      <c r="S26" s="204"/>
      <c r="T26" s="204"/>
      <c r="U26" s="204">
        <v>65.3</v>
      </c>
      <c r="V26" s="204">
        <v>50.8</v>
      </c>
    </row>
    <row r="27" spans="1:22" s="195" customFormat="1" ht="13.5" customHeight="1">
      <c r="A27" s="201" t="s">
        <v>428</v>
      </c>
      <c r="B27" s="202">
        <v>163.3</v>
      </c>
      <c r="C27" s="202"/>
      <c r="D27" s="202">
        <f>SUM(E27:G27)</f>
        <v>0</v>
      </c>
      <c r="E27" s="203"/>
      <c r="F27" s="202"/>
      <c r="G27" s="204"/>
      <c r="H27" s="202"/>
      <c r="I27" s="202"/>
      <c r="J27" s="202"/>
      <c r="K27" s="202"/>
      <c r="L27" s="202">
        <v>163.3</v>
      </c>
      <c r="M27" s="202"/>
      <c r="N27" s="202">
        <v>163.3</v>
      </c>
      <c r="O27" s="203"/>
      <c r="P27" s="203"/>
      <c r="Q27" s="202">
        <v>163.3</v>
      </c>
      <c r="R27" s="204">
        <v>163.3</v>
      </c>
      <c r="S27" s="204"/>
      <c r="T27" s="204"/>
      <c r="U27" s="204">
        <v>92.8</v>
      </c>
      <c r="V27" s="204">
        <v>70.5</v>
      </c>
    </row>
    <row r="28" spans="1:22" s="207" customFormat="1" ht="12">
      <c r="A28" s="205" t="s">
        <v>429</v>
      </c>
      <c r="B28" s="206">
        <f>SUM(B25:B27)</f>
        <v>379.1</v>
      </c>
      <c r="C28" s="206">
        <f aca="true" t="shared" si="5" ref="C28:T28">SUM(C25:C27)</f>
        <v>0</v>
      </c>
      <c r="D28" s="206">
        <f t="shared" si="5"/>
        <v>0</v>
      </c>
      <c r="E28" s="206">
        <f t="shared" si="5"/>
        <v>0</v>
      </c>
      <c r="F28" s="206">
        <f t="shared" si="5"/>
        <v>0</v>
      </c>
      <c r="G28" s="206">
        <f t="shared" si="5"/>
        <v>0</v>
      </c>
      <c r="H28" s="206">
        <f t="shared" si="5"/>
        <v>0</v>
      </c>
      <c r="I28" s="206">
        <f t="shared" si="5"/>
        <v>0</v>
      </c>
      <c r="J28" s="206">
        <f t="shared" si="5"/>
        <v>0</v>
      </c>
      <c r="K28" s="206">
        <f t="shared" si="5"/>
        <v>0</v>
      </c>
      <c r="L28" s="206">
        <f t="shared" si="5"/>
        <v>379.1</v>
      </c>
      <c r="M28" s="206">
        <f t="shared" si="5"/>
        <v>0</v>
      </c>
      <c r="N28" s="206">
        <f t="shared" si="5"/>
        <v>379.1</v>
      </c>
      <c r="O28" s="206">
        <f t="shared" si="5"/>
        <v>0</v>
      </c>
      <c r="P28" s="206">
        <f t="shared" si="5"/>
        <v>0</v>
      </c>
      <c r="Q28" s="206">
        <f t="shared" si="5"/>
        <v>379.1</v>
      </c>
      <c r="R28" s="206">
        <f t="shared" si="5"/>
        <v>379.1</v>
      </c>
      <c r="S28" s="206">
        <f t="shared" si="5"/>
        <v>0</v>
      </c>
      <c r="T28" s="206">
        <f t="shared" si="5"/>
        <v>0</v>
      </c>
      <c r="U28" s="206">
        <f>SUM(U25:U27)</f>
        <v>158.1</v>
      </c>
      <c r="V28" s="206">
        <f>SUM(V25:V27)</f>
        <v>221</v>
      </c>
    </row>
    <row r="29" spans="1:22" s="207" customFormat="1" ht="12">
      <c r="A29" s="205" t="s">
        <v>430</v>
      </c>
      <c r="B29" s="206">
        <f>B28+B24</f>
        <v>1089.3000000000002</v>
      </c>
      <c r="C29" s="206">
        <f aca="true" t="shared" si="6" ref="C29:T29">C28+C24</f>
        <v>0</v>
      </c>
      <c r="D29" s="206">
        <f t="shared" si="6"/>
        <v>0</v>
      </c>
      <c r="E29" s="206">
        <f t="shared" si="6"/>
        <v>0</v>
      </c>
      <c r="F29" s="206">
        <f t="shared" si="6"/>
        <v>0</v>
      </c>
      <c r="G29" s="206">
        <f t="shared" si="6"/>
        <v>0</v>
      </c>
      <c r="H29" s="206">
        <f t="shared" si="6"/>
        <v>0</v>
      </c>
      <c r="I29" s="206">
        <f t="shared" si="6"/>
        <v>0</v>
      </c>
      <c r="J29" s="206">
        <f t="shared" si="6"/>
        <v>0</v>
      </c>
      <c r="K29" s="206">
        <f t="shared" si="6"/>
        <v>0</v>
      </c>
      <c r="L29" s="206">
        <f t="shared" si="6"/>
        <v>1089.3000000000002</v>
      </c>
      <c r="M29" s="206">
        <f t="shared" si="6"/>
        <v>0</v>
      </c>
      <c r="N29" s="206">
        <f t="shared" si="6"/>
        <v>1089.3000000000002</v>
      </c>
      <c r="O29" s="206">
        <f t="shared" si="6"/>
        <v>0</v>
      </c>
      <c r="P29" s="206">
        <f t="shared" si="6"/>
        <v>0</v>
      </c>
      <c r="Q29" s="206">
        <f t="shared" si="6"/>
        <v>1089.3000000000002</v>
      </c>
      <c r="R29" s="206">
        <f t="shared" si="6"/>
        <v>1089.3000000000002</v>
      </c>
      <c r="S29" s="206">
        <f t="shared" si="6"/>
        <v>0</v>
      </c>
      <c r="T29" s="206">
        <f t="shared" si="6"/>
        <v>0</v>
      </c>
      <c r="U29" s="206">
        <f>U28+U24</f>
        <v>158.1</v>
      </c>
      <c r="V29" s="206">
        <f>V28+V24</f>
        <v>931.2</v>
      </c>
    </row>
    <row r="30" spans="1:20" ht="15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</row>
    <row r="31" spans="1:20" ht="15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</row>
    <row r="32" spans="1:20" ht="15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</row>
    <row r="33" spans="1:20" ht="15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</row>
    <row r="34" spans="1:20" ht="15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</row>
    <row r="35" spans="1:20" ht="15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</row>
    <row r="36" spans="1:20" ht="15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</row>
    <row r="37" spans="1:20" ht="15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</row>
    <row r="38" spans="1:20" ht="15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</row>
    <row r="39" spans="1:20" ht="15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</row>
    <row r="40" spans="1:20" ht="15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</row>
    <row r="41" spans="1:20" ht="15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</row>
    <row r="42" spans="1:20" ht="15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</row>
    <row r="43" spans="1:20" ht="15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</row>
    <row r="44" spans="1:20" ht="15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</row>
  </sheetData>
  <sheetProtection/>
  <mergeCells count="27">
    <mergeCell ref="I8:I9"/>
    <mergeCell ref="J8:J9"/>
    <mergeCell ref="R1:T1"/>
    <mergeCell ref="A3:T3"/>
    <mergeCell ref="A7:A9"/>
    <mergeCell ref="B7:B9"/>
    <mergeCell ref="C7:C9"/>
    <mergeCell ref="D7:G7"/>
    <mergeCell ref="H7:K7"/>
    <mergeCell ref="L7:L9"/>
    <mergeCell ref="U7:V7"/>
    <mergeCell ref="O7:O9"/>
    <mergeCell ref="P7:P9"/>
    <mergeCell ref="Q7:T7"/>
    <mergeCell ref="N7:N9"/>
    <mergeCell ref="D8:D9"/>
    <mergeCell ref="E8:E9"/>
    <mergeCell ref="F8:F9"/>
    <mergeCell ref="G8:G9"/>
    <mergeCell ref="H8:H9"/>
    <mergeCell ref="J5:K5"/>
    <mergeCell ref="K8:K9"/>
    <mergeCell ref="Q8:Q9"/>
    <mergeCell ref="R8:R9"/>
    <mergeCell ref="S8:S9"/>
    <mergeCell ref="T8:T9"/>
    <mergeCell ref="M7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35.00390625" style="24" customWidth="1"/>
    <col min="2" max="3" width="10.57421875" style="24" customWidth="1"/>
    <col min="4" max="4" width="10.140625" style="24" customWidth="1"/>
    <col min="5" max="6" width="9.8515625" style="24" customWidth="1"/>
    <col min="7" max="16384" width="9.140625" style="24" customWidth="1"/>
  </cols>
  <sheetData>
    <row r="1" ht="12.75">
      <c r="G1" s="24" t="s">
        <v>583</v>
      </c>
    </row>
    <row r="2" ht="12.75">
      <c r="A2" s="24" t="s">
        <v>588</v>
      </c>
    </row>
    <row r="3" ht="13.5" thickBot="1"/>
    <row r="4" spans="1:9" ht="15">
      <c r="A4" s="119" t="s">
        <v>78</v>
      </c>
      <c r="B4" s="26"/>
      <c r="C4" s="26"/>
      <c r="D4" s="26"/>
      <c r="E4" s="26"/>
      <c r="F4" s="26"/>
      <c r="G4" s="27"/>
      <c r="H4" s="416" t="s">
        <v>47</v>
      </c>
      <c r="I4" s="410"/>
    </row>
    <row r="5" spans="1:9" ht="15.75" thickBot="1">
      <c r="A5" s="28"/>
      <c r="B5" s="29"/>
      <c r="C5" s="29"/>
      <c r="D5" s="29"/>
      <c r="E5" s="29"/>
      <c r="F5" s="29"/>
      <c r="G5" s="30"/>
      <c r="H5" s="417" t="s">
        <v>48</v>
      </c>
      <c r="I5" s="412"/>
    </row>
    <row r="6" spans="1:9" ht="15.75" thickBot="1">
      <c r="A6" s="31"/>
      <c r="B6" s="413" t="s">
        <v>140</v>
      </c>
      <c r="C6" s="415"/>
      <c r="D6" s="413" t="s">
        <v>141</v>
      </c>
      <c r="E6" s="414"/>
      <c r="F6" s="413" t="s">
        <v>49</v>
      </c>
      <c r="G6" s="414"/>
      <c r="H6" s="31"/>
      <c r="I6" s="27"/>
    </row>
    <row r="7" spans="1:9" ht="12.75">
      <c r="A7" s="69" t="s">
        <v>50</v>
      </c>
      <c r="B7" s="68" t="s">
        <v>4</v>
      </c>
      <c r="C7" s="68" t="s">
        <v>87</v>
      </c>
      <c r="D7" s="68" t="s">
        <v>4</v>
      </c>
      <c r="E7" s="68" t="s">
        <v>87</v>
      </c>
      <c r="F7" s="292" t="s">
        <v>4</v>
      </c>
      <c r="G7" s="68" t="s">
        <v>87</v>
      </c>
      <c r="H7" s="69" t="s">
        <v>51</v>
      </c>
      <c r="I7" s="293" t="s">
        <v>52</v>
      </c>
    </row>
    <row r="8" spans="1:9" ht="13.5" thickBot="1">
      <c r="A8" s="130"/>
      <c r="B8" s="70" t="s">
        <v>53</v>
      </c>
      <c r="C8" s="70" t="s">
        <v>54</v>
      </c>
      <c r="D8" s="70" t="s">
        <v>53</v>
      </c>
      <c r="E8" s="70" t="s">
        <v>54</v>
      </c>
      <c r="F8" s="294" t="s">
        <v>53</v>
      </c>
      <c r="G8" s="70" t="s">
        <v>54</v>
      </c>
      <c r="H8" s="70"/>
      <c r="I8" s="295"/>
    </row>
    <row r="9" spans="1:9" ht="12.75">
      <c r="A9" s="40" t="s">
        <v>98</v>
      </c>
      <c r="B9" s="40"/>
      <c r="C9" s="40"/>
      <c r="D9" s="40"/>
      <c r="E9" s="40"/>
      <c r="F9" s="40"/>
      <c r="G9" s="40"/>
      <c r="H9" s="40"/>
      <c r="I9" s="40"/>
    </row>
    <row r="10" spans="1:9" ht="12.75">
      <c r="A10" s="39" t="s">
        <v>554</v>
      </c>
      <c r="B10" s="39"/>
      <c r="C10" s="39"/>
      <c r="D10" s="39"/>
      <c r="E10" s="39"/>
      <c r="F10" s="39"/>
      <c r="G10" s="39"/>
      <c r="H10" s="39"/>
      <c r="I10" s="39"/>
    </row>
    <row r="11" spans="1:9" ht="12.75">
      <c r="A11" s="39" t="s">
        <v>589</v>
      </c>
      <c r="B11" s="39"/>
      <c r="C11" s="39"/>
      <c r="D11" s="39"/>
      <c r="E11" s="39"/>
      <c r="F11" s="39"/>
      <c r="G11" s="39"/>
      <c r="H11" s="39"/>
      <c r="I11" s="39"/>
    </row>
    <row r="12" spans="1:9" ht="12.75">
      <c r="A12" s="39" t="s">
        <v>555</v>
      </c>
      <c r="B12" s="39"/>
      <c r="C12" s="39"/>
      <c r="D12" s="39"/>
      <c r="E12" s="39"/>
      <c r="F12" s="39"/>
      <c r="G12" s="39"/>
      <c r="H12" s="39"/>
      <c r="I12" s="39"/>
    </row>
    <row r="13" spans="1:9" ht="12.75">
      <c r="A13" s="39" t="s">
        <v>590</v>
      </c>
      <c r="B13" s="39"/>
      <c r="C13" s="39"/>
      <c r="D13" s="39"/>
      <c r="E13" s="39"/>
      <c r="F13" s="39"/>
      <c r="G13" s="39"/>
      <c r="H13" s="39"/>
      <c r="I13" s="39"/>
    </row>
    <row r="14" spans="1:9" ht="12.75">
      <c r="A14" s="39" t="s">
        <v>556</v>
      </c>
      <c r="B14" s="39"/>
      <c r="C14" s="39"/>
      <c r="D14" s="39"/>
      <c r="E14" s="39"/>
      <c r="F14" s="39"/>
      <c r="G14" s="39"/>
      <c r="H14" s="39"/>
      <c r="I14" s="39"/>
    </row>
    <row r="15" spans="1:9" ht="12.75">
      <c r="A15" s="39" t="s">
        <v>557</v>
      </c>
      <c r="B15" s="39"/>
      <c r="C15" s="39"/>
      <c r="D15" s="39"/>
      <c r="E15" s="39"/>
      <c r="F15" s="39"/>
      <c r="G15" s="39"/>
      <c r="H15" s="39"/>
      <c r="I15" s="39"/>
    </row>
    <row r="16" spans="1:9" ht="12.75">
      <c r="A16" s="39" t="s">
        <v>108</v>
      </c>
      <c r="B16" s="39"/>
      <c r="C16" s="39"/>
      <c r="D16" s="39"/>
      <c r="E16" s="39"/>
      <c r="F16" s="39"/>
      <c r="G16" s="39"/>
      <c r="H16" s="39"/>
      <c r="I16" s="39"/>
    </row>
    <row r="17" spans="1:9" ht="25.5">
      <c r="A17" s="131" t="s">
        <v>558</v>
      </c>
      <c r="B17" s="39"/>
      <c r="C17" s="39"/>
      <c r="D17" s="39"/>
      <c r="E17" s="39"/>
      <c r="F17" s="39"/>
      <c r="G17" s="39"/>
      <c r="H17" s="39"/>
      <c r="I17" s="39"/>
    </row>
    <row r="18" spans="1:9" ht="12.75">
      <c r="A18" s="39" t="s">
        <v>101</v>
      </c>
      <c r="B18" s="39"/>
      <c r="C18" s="39"/>
      <c r="D18" s="39"/>
      <c r="E18" s="39"/>
      <c r="F18" s="39"/>
      <c r="G18" s="39"/>
      <c r="H18" s="39"/>
      <c r="I18" s="39"/>
    </row>
    <row r="19" spans="1:9" ht="12.75">
      <c r="A19" s="39" t="s">
        <v>100</v>
      </c>
      <c r="B19" s="39"/>
      <c r="C19" s="39"/>
      <c r="D19" s="39"/>
      <c r="E19" s="39"/>
      <c r="F19" s="39"/>
      <c r="G19" s="39"/>
      <c r="H19" s="39"/>
      <c r="I19" s="39"/>
    </row>
    <row r="20" spans="1:9" ht="12.75">
      <c r="A20" s="39" t="s">
        <v>64</v>
      </c>
      <c r="B20" s="39"/>
      <c r="C20" s="39"/>
      <c r="D20" s="39"/>
      <c r="E20" s="39"/>
      <c r="F20" s="39"/>
      <c r="G20" s="39"/>
      <c r="H20" s="39"/>
      <c r="I20" s="39"/>
    </row>
    <row r="21" spans="1:9" ht="12.75">
      <c r="A21" s="39" t="s">
        <v>65</v>
      </c>
      <c r="B21" s="39"/>
      <c r="C21" s="39"/>
      <c r="D21" s="39"/>
      <c r="E21" s="39"/>
      <c r="F21" s="39"/>
      <c r="G21" s="39"/>
      <c r="H21" s="39"/>
      <c r="I21" s="39"/>
    </row>
    <row r="22" spans="1:9" ht="12.75">
      <c r="A22" s="39" t="s">
        <v>559</v>
      </c>
      <c r="B22" s="39"/>
      <c r="C22" s="39"/>
      <c r="D22" s="39"/>
      <c r="E22" s="39"/>
      <c r="F22" s="39"/>
      <c r="G22" s="39"/>
      <c r="H22" s="39"/>
      <c r="I22" s="39"/>
    </row>
    <row r="23" spans="1:9" ht="12.75">
      <c r="A23" s="39" t="s">
        <v>119</v>
      </c>
      <c r="B23" s="39"/>
      <c r="C23" s="39"/>
      <c r="D23" s="39"/>
      <c r="E23" s="39"/>
      <c r="F23" s="39"/>
      <c r="G23" s="39"/>
      <c r="H23" s="39"/>
      <c r="I23" s="39"/>
    </row>
    <row r="24" spans="1:9" ht="12.75">
      <c r="A24" s="39" t="s">
        <v>59</v>
      </c>
      <c r="B24" s="39"/>
      <c r="C24" s="39"/>
      <c r="D24" s="39"/>
      <c r="E24" s="39"/>
      <c r="F24" s="39"/>
      <c r="G24" s="39"/>
      <c r="H24" s="39"/>
      <c r="I24" s="39"/>
    </row>
    <row r="25" spans="1:9" ht="12.75">
      <c r="A25" s="39" t="s">
        <v>60</v>
      </c>
      <c r="B25" s="39"/>
      <c r="C25" s="39"/>
      <c r="D25" s="39"/>
      <c r="E25" s="39"/>
      <c r="F25" s="39"/>
      <c r="G25" s="39"/>
      <c r="H25" s="39"/>
      <c r="I25" s="39"/>
    </row>
    <row r="26" spans="1:9" ht="12.75">
      <c r="A26" s="39" t="s">
        <v>61</v>
      </c>
      <c r="B26" s="39"/>
      <c r="C26" s="39"/>
      <c r="D26" s="39"/>
      <c r="E26" s="39"/>
      <c r="F26" s="39"/>
      <c r="G26" s="39"/>
      <c r="H26" s="39"/>
      <c r="I26" s="39"/>
    </row>
    <row r="27" spans="1:9" ht="12.75">
      <c r="A27" s="39" t="s">
        <v>102</v>
      </c>
      <c r="B27" s="39"/>
      <c r="C27" s="39"/>
      <c r="D27" s="39"/>
      <c r="E27" s="39"/>
      <c r="F27" s="39"/>
      <c r="G27" s="39"/>
      <c r="H27" s="39"/>
      <c r="I27" s="39"/>
    </row>
    <row r="28" spans="1:9" ht="12.75">
      <c r="A28" s="39" t="s">
        <v>57</v>
      </c>
      <c r="B28" s="39"/>
      <c r="C28" s="39"/>
      <c r="D28" s="39"/>
      <c r="E28" s="39"/>
      <c r="F28" s="39"/>
      <c r="G28" s="39"/>
      <c r="H28" s="39"/>
      <c r="I28" s="39"/>
    </row>
    <row r="29" spans="1:9" ht="12.75">
      <c r="A29" s="39" t="s">
        <v>58</v>
      </c>
      <c r="B29" s="39"/>
      <c r="C29" s="39"/>
      <c r="D29" s="39"/>
      <c r="E29" s="39"/>
      <c r="F29" s="39"/>
      <c r="G29" s="39"/>
      <c r="H29" s="39"/>
      <c r="I29" s="39"/>
    </row>
    <row r="30" spans="1:9" ht="12.75">
      <c r="A30" s="39" t="s">
        <v>560</v>
      </c>
      <c r="B30" s="39"/>
      <c r="C30" s="39"/>
      <c r="D30" s="39"/>
      <c r="E30" s="39"/>
      <c r="F30" s="39"/>
      <c r="G30" s="39"/>
      <c r="H30" s="39"/>
      <c r="I30" s="39"/>
    </row>
    <row r="31" spans="1:9" ht="12.75">
      <c r="A31" s="39" t="s">
        <v>561</v>
      </c>
      <c r="B31" s="39"/>
      <c r="C31" s="39"/>
      <c r="D31" s="39"/>
      <c r="E31" s="39"/>
      <c r="F31" s="39"/>
      <c r="G31" s="39"/>
      <c r="H31" s="39"/>
      <c r="I31" s="39"/>
    </row>
    <row r="32" spans="1:9" ht="12.75">
      <c r="A32" s="39" t="s">
        <v>58</v>
      </c>
      <c r="B32" s="39"/>
      <c r="C32" s="39"/>
      <c r="D32" s="39"/>
      <c r="E32" s="39"/>
      <c r="F32" s="39"/>
      <c r="G32" s="39"/>
      <c r="H32" s="39"/>
      <c r="I32" s="39"/>
    </row>
    <row r="33" spans="1:9" ht="25.5">
      <c r="A33" s="131" t="s">
        <v>562</v>
      </c>
      <c r="B33" s="39"/>
      <c r="C33" s="39"/>
      <c r="D33" s="39"/>
      <c r="E33" s="39"/>
      <c r="F33" s="39"/>
      <c r="G33" s="39"/>
      <c r="H33" s="39"/>
      <c r="I33" s="39"/>
    </row>
    <row r="34" spans="1:9" ht="12.75">
      <c r="A34" s="39" t="s">
        <v>563</v>
      </c>
      <c r="B34" s="39"/>
      <c r="C34" s="39"/>
      <c r="D34" s="39"/>
      <c r="E34" s="39"/>
      <c r="F34" s="39"/>
      <c r="G34" s="39"/>
      <c r="H34" s="39"/>
      <c r="I34" s="39"/>
    </row>
    <row r="35" spans="1:9" ht="12.75">
      <c r="A35" s="39" t="s">
        <v>59</v>
      </c>
      <c r="B35" s="39"/>
      <c r="C35" s="39"/>
      <c r="D35" s="39"/>
      <c r="E35" s="39"/>
      <c r="F35" s="39"/>
      <c r="G35" s="39"/>
      <c r="H35" s="39"/>
      <c r="I35" s="39"/>
    </row>
    <row r="36" spans="1:9" ht="12.75">
      <c r="A36" s="39" t="s">
        <v>60</v>
      </c>
      <c r="B36" s="39"/>
      <c r="C36" s="39"/>
      <c r="D36" s="39"/>
      <c r="E36" s="39"/>
      <c r="F36" s="39"/>
      <c r="G36" s="39"/>
      <c r="H36" s="39"/>
      <c r="I36" s="39"/>
    </row>
    <row r="37" spans="1:9" ht="12.75">
      <c r="A37" s="39" t="s">
        <v>61</v>
      </c>
      <c r="B37" s="39"/>
      <c r="C37" s="39"/>
      <c r="D37" s="39"/>
      <c r="E37" s="39"/>
      <c r="F37" s="39"/>
      <c r="G37" s="39"/>
      <c r="H37" s="39"/>
      <c r="I37" s="39"/>
    </row>
    <row r="38" spans="1:9" ht="12.75">
      <c r="A38" s="39" t="s">
        <v>364</v>
      </c>
      <c r="B38" s="39"/>
      <c r="C38" s="39"/>
      <c r="D38" s="39"/>
      <c r="E38" s="39"/>
      <c r="F38" s="39"/>
      <c r="G38" s="39"/>
      <c r="H38" s="39"/>
      <c r="I38" s="39"/>
    </row>
    <row r="39" spans="1:9" ht="12.75">
      <c r="A39" s="39" t="s">
        <v>105</v>
      </c>
      <c r="B39" s="39"/>
      <c r="C39" s="39"/>
      <c r="D39" s="39"/>
      <c r="E39" s="39"/>
      <c r="F39" s="39"/>
      <c r="G39" s="39"/>
      <c r="H39" s="39"/>
      <c r="I39" s="39"/>
    </row>
    <row r="40" spans="1:9" ht="12.75">
      <c r="A40" s="39" t="s">
        <v>564</v>
      </c>
      <c r="B40" s="39"/>
      <c r="C40" s="39"/>
      <c r="D40" s="39"/>
      <c r="E40" s="39"/>
      <c r="F40" s="39"/>
      <c r="G40" s="39"/>
      <c r="H40" s="39"/>
      <c r="I40" s="39"/>
    </row>
    <row r="41" spans="1:9" ht="12.75">
      <c r="A41" s="39" t="s">
        <v>565</v>
      </c>
      <c r="B41" s="39"/>
      <c r="C41" s="39"/>
      <c r="D41" s="39"/>
      <c r="E41" s="39"/>
      <c r="F41" s="39"/>
      <c r="G41" s="39"/>
      <c r="H41" s="39"/>
      <c r="I41" s="39"/>
    </row>
    <row r="42" spans="1:9" ht="12.75">
      <c r="A42" s="39" t="s">
        <v>566</v>
      </c>
      <c r="B42" s="39"/>
      <c r="C42" s="39"/>
      <c r="D42" s="39"/>
      <c r="E42" s="39"/>
      <c r="F42" s="39"/>
      <c r="G42" s="39"/>
      <c r="H42" s="39"/>
      <c r="I42" s="39"/>
    </row>
    <row r="43" spans="1:9" ht="12.75">
      <c r="A43" s="39" t="s">
        <v>567</v>
      </c>
      <c r="B43" s="39"/>
      <c r="C43" s="39"/>
      <c r="D43" s="39"/>
      <c r="E43" s="39"/>
      <c r="F43" s="39"/>
      <c r="G43" s="39"/>
      <c r="H43" s="39"/>
      <c r="I43" s="39"/>
    </row>
    <row r="44" spans="1:9" ht="12.75">
      <c r="A44" s="39" t="s">
        <v>59</v>
      </c>
      <c r="B44" s="39"/>
      <c r="C44" s="39"/>
      <c r="D44" s="39"/>
      <c r="E44" s="39"/>
      <c r="F44" s="39"/>
      <c r="G44" s="39"/>
      <c r="H44" s="39"/>
      <c r="I44" s="39"/>
    </row>
    <row r="45" spans="1:9" ht="12.75">
      <c r="A45" s="39" t="s">
        <v>60</v>
      </c>
      <c r="B45" s="39"/>
      <c r="C45" s="39"/>
      <c r="D45" s="39"/>
      <c r="E45" s="39"/>
      <c r="F45" s="39"/>
      <c r="G45" s="39"/>
      <c r="H45" s="39"/>
      <c r="I45" s="39"/>
    </row>
    <row r="46" spans="1:9" ht="12.75">
      <c r="A46" s="39" t="s">
        <v>61</v>
      </c>
      <c r="B46" s="39"/>
      <c r="C46" s="39"/>
      <c r="D46" s="39"/>
      <c r="E46" s="39"/>
      <c r="F46" s="39"/>
      <c r="G46" s="39"/>
      <c r="H46" s="39"/>
      <c r="I46" s="39"/>
    </row>
    <row r="47" spans="1:9" ht="12.75">
      <c r="A47" s="39" t="s">
        <v>357</v>
      </c>
      <c r="B47" s="39"/>
      <c r="C47" s="39"/>
      <c r="D47" s="39"/>
      <c r="E47" s="39"/>
      <c r="F47" s="39"/>
      <c r="G47" s="39"/>
      <c r="H47" s="39"/>
      <c r="I47" s="39"/>
    </row>
    <row r="48" spans="1:9" ht="12.75">
      <c r="A48" s="39" t="s">
        <v>568</v>
      </c>
      <c r="B48" s="39"/>
      <c r="C48" s="39"/>
      <c r="D48" s="39"/>
      <c r="E48" s="39"/>
      <c r="F48" s="39"/>
      <c r="G48" s="39"/>
      <c r="H48" s="39"/>
      <c r="I48" s="39"/>
    </row>
    <row r="49" spans="1:9" ht="12.75">
      <c r="A49" s="39" t="s">
        <v>569</v>
      </c>
      <c r="B49" s="39"/>
      <c r="C49" s="39"/>
      <c r="D49" s="39"/>
      <c r="E49" s="39"/>
      <c r="F49" s="39"/>
      <c r="G49" s="39"/>
      <c r="H49" s="39"/>
      <c r="I49" s="39"/>
    </row>
    <row r="50" spans="1:9" ht="12.75">
      <c r="A50" s="39" t="s">
        <v>570</v>
      </c>
      <c r="B50" s="39"/>
      <c r="C50" s="39"/>
      <c r="D50" s="39"/>
      <c r="E50" s="39"/>
      <c r="F50" s="39"/>
      <c r="G50" s="39"/>
      <c r="H50" s="39"/>
      <c r="I50" s="39"/>
    </row>
    <row r="51" spans="1:9" ht="12.75">
      <c r="A51" s="39" t="s">
        <v>59</v>
      </c>
      <c r="B51" s="39"/>
      <c r="C51" s="39"/>
      <c r="D51" s="39"/>
      <c r="E51" s="39"/>
      <c r="F51" s="39"/>
      <c r="G51" s="39"/>
      <c r="H51" s="39"/>
      <c r="I51" s="39"/>
    </row>
    <row r="52" spans="1:9" ht="12.75">
      <c r="A52" s="39" t="s">
        <v>60</v>
      </c>
      <c r="B52" s="39"/>
      <c r="C52" s="39"/>
      <c r="D52" s="39"/>
      <c r="E52" s="39"/>
      <c r="F52" s="39"/>
      <c r="G52" s="39"/>
      <c r="H52" s="39"/>
      <c r="I52" s="39"/>
    </row>
    <row r="53" spans="1:9" ht="12.75">
      <c r="A53" s="39" t="s">
        <v>61</v>
      </c>
      <c r="B53" s="39"/>
      <c r="C53" s="39"/>
      <c r="D53" s="39"/>
      <c r="E53" s="39"/>
      <c r="F53" s="39"/>
      <c r="G53" s="39"/>
      <c r="H53" s="39"/>
      <c r="I53" s="39"/>
    </row>
    <row r="54" spans="1:9" ht="12.75">
      <c r="A54" s="39" t="s">
        <v>357</v>
      </c>
      <c r="B54" s="39"/>
      <c r="C54" s="39"/>
      <c r="D54" s="39"/>
      <c r="E54" s="39"/>
      <c r="F54" s="39"/>
      <c r="G54" s="39"/>
      <c r="H54" s="39"/>
      <c r="I54" s="39"/>
    </row>
    <row r="55" spans="1:9" ht="12.75">
      <c r="A55" s="39" t="s">
        <v>568</v>
      </c>
      <c r="B55" s="39"/>
      <c r="C55" s="39"/>
      <c r="D55" s="39"/>
      <c r="E55" s="39"/>
      <c r="F55" s="39"/>
      <c r="G55" s="39"/>
      <c r="H55" s="39"/>
      <c r="I55" s="39"/>
    </row>
    <row r="56" spans="1:9" ht="25.5">
      <c r="A56" s="131" t="s">
        <v>571</v>
      </c>
      <c r="B56" s="39"/>
      <c r="C56" s="39"/>
      <c r="D56" s="39"/>
      <c r="E56" s="39"/>
      <c r="F56" s="39"/>
      <c r="G56" s="39"/>
      <c r="H56" s="39"/>
      <c r="I56" s="39"/>
    </row>
    <row r="57" spans="1:9" ht="12.75">
      <c r="A57" s="39" t="s">
        <v>572</v>
      </c>
      <c r="B57" s="39"/>
      <c r="C57" s="39"/>
      <c r="D57" s="39"/>
      <c r="E57" s="39"/>
      <c r="F57" s="39"/>
      <c r="G57" s="39"/>
      <c r="H57" s="39"/>
      <c r="I57" s="39"/>
    </row>
    <row r="58" spans="1:9" ht="12.75">
      <c r="A58" s="39" t="s">
        <v>59</v>
      </c>
      <c r="B58" s="39"/>
      <c r="C58" s="39"/>
      <c r="D58" s="39"/>
      <c r="E58" s="39"/>
      <c r="F58" s="39"/>
      <c r="G58" s="39"/>
      <c r="H58" s="39"/>
      <c r="I58" s="39"/>
    </row>
    <row r="59" spans="1:9" ht="12.75">
      <c r="A59" s="39" t="s">
        <v>60</v>
      </c>
      <c r="B59" s="39"/>
      <c r="C59" s="39"/>
      <c r="D59" s="39"/>
      <c r="E59" s="39"/>
      <c r="F59" s="39"/>
      <c r="G59" s="39"/>
      <c r="H59" s="39"/>
      <c r="I59" s="39"/>
    </row>
    <row r="60" spans="1:9" ht="12.75">
      <c r="A60" s="39" t="s">
        <v>61</v>
      </c>
      <c r="B60" s="39"/>
      <c r="C60" s="39"/>
      <c r="D60" s="39"/>
      <c r="E60" s="39"/>
      <c r="F60" s="39"/>
      <c r="G60" s="39"/>
      <c r="H60" s="39"/>
      <c r="I60" s="39"/>
    </row>
    <row r="61" spans="1:9" ht="12.75">
      <c r="A61" s="39" t="s">
        <v>364</v>
      </c>
      <c r="B61" s="39"/>
      <c r="C61" s="39"/>
      <c r="D61" s="39"/>
      <c r="E61" s="39"/>
      <c r="F61" s="39"/>
      <c r="G61" s="39"/>
      <c r="H61" s="39"/>
      <c r="I61" s="39"/>
    </row>
    <row r="62" spans="1:9" ht="12.75">
      <c r="A62" s="39" t="s">
        <v>573</v>
      </c>
      <c r="B62" s="39"/>
      <c r="C62" s="39"/>
      <c r="D62" s="39"/>
      <c r="E62" s="39"/>
      <c r="F62" s="39"/>
      <c r="G62" s="39"/>
      <c r="H62" s="39"/>
      <c r="I62" s="39"/>
    </row>
    <row r="63" spans="1:9" ht="12.75">
      <c r="A63" s="39" t="s">
        <v>574</v>
      </c>
      <c r="B63" s="39"/>
      <c r="C63" s="39"/>
      <c r="D63" s="39"/>
      <c r="E63" s="39"/>
      <c r="F63" s="39"/>
      <c r="G63" s="39"/>
      <c r="H63" s="39"/>
      <c r="I63" s="39"/>
    </row>
    <row r="64" spans="1:9" ht="12.75">
      <c r="A64" s="39" t="s">
        <v>575</v>
      </c>
      <c r="B64" s="39"/>
      <c r="C64" s="39"/>
      <c r="D64" s="39"/>
      <c r="E64" s="39"/>
      <c r="F64" s="39"/>
      <c r="G64" s="39"/>
      <c r="H64" s="39"/>
      <c r="I64" s="39"/>
    </row>
    <row r="65" spans="1:9" ht="25.5">
      <c r="A65" s="131" t="s">
        <v>576</v>
      </c>
      <c r="B65" s="39"/>
      <c r="C65" s="39"/>
      <c r="D65" s="39"/>
      <c r="E65" s="39"/>
      <c r="F65" s="39"/>
      <c r="G65" s="39"/>
      <c r="H65" s="39"/>
      <c r="I65" s="39"/>
    </row>
    <row r="66" spans="1:9" ht="12.75">
      <c r="A66" s="39" t="s">
        <v>371</v>
      </c>
      <c r="B66" s="39"/>
      <c r="C66" s="39"/>
      <c r="D66" s="39"/>
      <c r="E66" s="39"/>
      <c r="F66" s="39"/>
      <c r="G66" s="39"/>
      <c r="H66" s="39"/>
      <c r="I66" s="39"/>
    </row>
    <row r="67" spans="1:9" ht="38.25">
      <c r="A67" s="131" t="s">
        <v>577</v>
      </c>
      <c r="B67" s="39"/>
      <c r="C67" s="39"/>
      <c r="D67" s="39"/>
      <c r="E67" s="39"/>
      <c r="F67" s="39"/>
      <c r="G67" s="39"/>
      <c r="H67" s="39"/>
      <c r="I67" s="39"/>
    </row>
    <row r="68" spans="1:9" ht="12.75">
      <c r="A68" s="39" t="s">
        <v>578</v>
      </c>
      <c r="B68" s="39"/>
      <c r="C68" s="39"/>
      <c r="D68" s="39"/>
      <c r="E68" s="39"/>
      <c r="F68" s="39"/>
      <c r="G68" s="39"/>
      <c r="H68" s="39"/>
      <c r="I68" s="39"/>
    </row>
    <row r="69" spans="1:9" ht="12.75">
      <c r="A69" s="39" t="s">
        <v>458</v>
      </c>
      <c r="B69" s="39"/>
      <c r="C69" s="39"/>
      <c r="D69" s="39"/>
      <c r="E69" s="39"/>
      <c r="F69" s="39"/>
      <c r="G69" s="39"/>
      <c r="H69" s="39"/>
      <c r="I69" s="39"/>
    </row>
    <row r="70" spans="1:9" ht="12.75">
      <c r="A70" s="39" t="s">
        <v>579</v>
      </c>
      <c r="B70" s="39"/>
      <c r="C70" s="39"/>
      <c r="D70" s="39"/>
      <c r="E70" s="39"/>
      <c r="F70" s="39"/>
      <c r="G70" s="39"/>
      <c r="H70" s="39"/>
      <c r="I70" s="39"/>
    </row>
    <row r="71" spans="1:9" ht="12.75">
      <c r="A71" s="39" t="s">
        <v>108</v>
      </c>
      <c r="B71" s="39"/>
      <c r="C71" s="39"/>
      <c r="D71" s="39"/>
      <c r="E71" s="39"/>
      <c r="F71" s="39"/>
      <c r="G71" s="39"/>
      <c r="H71" s="39"/>
      <c r="I71" s="39"/>
    </row>
    <row r="72" spans="1:9" ht="12.75">
      <c r="A72" s="39" t="s">
        <v>73</v>
      </c>
      <c r="B72" s="39"/>
      <c r="C72" s="39"/>
      <c r="D72" s="39"/>
      <c r="E72" s="39"/>
      <c r="F72" s="39"/>
      <c r="G72" s="39"/>
      <c r="H72" s="39"/>
      <c r="I72" s="39"/>
    </row>
    <row r="73" spans="1:9" ht="12.75">
      <c r="A73" s="39" t="s">
        <v>74</v>
      </c>
      <c r="B73" s="39"/>
      <c r="C73" s="39"/>
      <c r="D73" s="39"/>
      <c r="E73" s="39"/>
      <c r="F73" s="39"/>
      <c r="G73" s="39"/>
      <c r="H73" s="39"/>
      <c r="I73" s="39"/>
    </row>
    <row r="74" spans="1:9" ht="12.75">
      <c r="A74" s="39" t="s">
        <v>580</v>
      </c>
      <c r="B74" s="39"/>
      <c r="C74" s="39"/>
      <c r="D74" s="39"/>
      <c r="E74" s="39"/>
      <c r="F74" s="39"/>
      <c r="G74" s="39"/>
      <c r="H74" s="39"/>
      <c r="I74" s="39"/>
    </row>
    <row r="75" spans="1:9" ht="38.25">
      <c r="A75" s="131" t="s">
        <v>112</v>
      </c>
      <c r="B75" s="39"/>
      <c r="C75" s="39"/>
      <c r="D75" s="39"/>
      <c r="E75" s="39"/>
      <c r="F75" s="39"/>
      <c r="G75" s="39"/>
      <c r="H75" s="39"/>
      <c r="I75" s="39"/>
    </row>
    <row r="76" spans="1:9" ht="12.75">
      <c r="A76" s="39" t="s">
        <v>121</v>
      </c>
      <c r="B76" s="39"/>
      <c r="C76" s="39"/>
      <c r="D76" s="39"/>
      <c r="E76" s="39"/>
      <c r="F76" s="39"/>
      <c r="G76" s="39"/>
      <c r="H76" s="39"/>
      <c r="I76" s="39"/>
    </row>
    <row r="77" spans="1:9" ht="12.75">
      <c r="A77" s="39" t="s">
        <v>71</v>
      </c>
      <c r="B77" s="39"/>
      <c r="C77" s="39"/>
      <c r="D77" s="39"/>
      <c r="E77" s="39"/>
      <c r="F77" s="39"/>
      <c r="G77" s="39"/>
      <c r="H77" s="39"/>
      <c r="I77" s="39"/>
    </row>
    <row r="78" spans="1:9" ht="12.75">
      <c r="A78" s="39" t="s">
        <v>72</v>
      </c>
      <c r="B78" s="39"/>
      <c r="C78" s="39"/>
      <c r="D78" s="39"/>
      <c r="E78" s="39"/>
      <c r="F78" s="39"/>
      <c r="G78" s="39"/>
      <c r="H78" s="39"/>
      <c r="I78" s="39"/>
    </row>
    <row r="79" spans="1:9" ht="12.75">
      <c r="A79" s="39" t="s">
        <v>106</v>
      </c>
      <c r="B79" s="39"/>
      <c r="C79" s="39"/>
      <c r="D79" s="39"/>
      <c r="E79" s="39"/>
      <c r="F79" s="39"/>
      <c r="G79" s="39"/>
      <c r="H79" s="39"/>
      <c r="I79" s="39"/>
    </row>
    <row r="80" spans="1:9" ht="12.75">
      <c r="A80" s="39" t="s">
        <v>77</v>
      </c>
      <c r="B80" s="39"/>
      <c r="C80" s="39"/>
      <c r="D80" s="39"/>
      <c r="E80" s="39"/>
      <c r="F80" s="39"/>
      <c r="G80" s="39"/>
      <c r="H80" s="39"/>
      <c r="I80" s="39"/>
    </row>
    <row r="81" spans="1:9" ht="12.75">
      <c r="A81" s="39" t="s">
        <v>581</v>
      </c>
      <c r="B81" s="39"/>
      <c r="C81" s="39"/>
      <c r="D81" s="39"/>
      <c r="E81" s="39"/>
      <c r="F81" s="39"/>
      <c r="G81" s="39"/>
      <c r="H81" s="39"/>
      <c r="I81" s="39"/>
    </row>
    <row r="82" spans="1:9" ht="12.75">
      <c r="A82" s="39" t="s">
        <v>582</v>
      </c>
      <c r="B82" s="39"/>
      <c r="C82" s="39"/>
      <c r="D82" s="39"/>
      <c r="E82" s="39"/>
      <c r="F82" s="39"/>
      <c r="G82" s="39"/>
      <c r="H82" s="39"/>
      <c r="I82" s="39"/>
    </row>
  </sheetData>
  <sheetProtection/>
  <mergeCells count="5">
    <mergeCell ref="B6:C6"/>
    <mergeCell ref="D6:E6"/>
    <mergeCell ref="F6:G6"/>
    <mergeCell ref="H4:I4"/>
    <mergeCell ref="H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F18" sqref="F18"/>
    </sheetView>
  </sheetViews>
  <sheetFormatPr defaultColWidth="9.140625" defaultRowHeight="15"/>
  <cols>
    <col min="2" max="3" width="12.00390625" style="0" customWidth="1"/>
    <col min="4" max="4" width="25.421875" style="0" customWidth="1"/>
    <col min="5" max="5" width="11.00390625" style="0" customWidth="1"/>
    <col min="6" max="6" width="13.7109375" style="0" customWidth="1"/>
    <col min="7" max="7" width="10.28125" style="0" customWidth="1"/>
    <col min="8" max="8" width="11.140625" style="0" customWidth="1"/>
    <col min="9" max="9" width="11.28125" style="0" customWidth="1"/>
    <col min="10" max="10" width="18.28125" style="0" customWidth="1"/>
  </cols>
  <sheetData>
    <row r="1" ht="15">
      <c r="J1" s="1" t="s">
        <v>584</v>
      </c>
    </row>
    <row r="2" spans="4:10" s="1" customFormat="1" ht="15">
      <c r="D2" s="418" t="s">
        <v>0</v>
      </c>
      <c r="E2" s="418"/>
      <c r="F2" s="418"/>
      <c r="G2" s="418"/>
      <c r="H2" s="418"/>
      <c r="I2" s="418"/>
      <c r="J2" s="418"/>
    </row>
    <row r="3" spans="4:10" s="1" customFormat="1" ht="15">
      <c r="D3" s="73"/>
      <c r="E3" s="73"/>
      <c r="F3" s="73"/>
      <c r="G3" s="73"/>
      <c r="H3" s="73"/>
      <c r="I3" s="73"/>
      <c r="J3" s="73"/>
    </row>
    <row r="4" spans="4:10" s="1" customFormat="1" ht="15">
      <c r="D4" s="73"/>
      <c r="E4" s="73"/>
      <c r="F4" s="73"/>
      <c r="G4" s="73"/>
      <c r="H4" s="73"/>
      <c r="I4" s="73"/>
      <c r="J4" s="73"/>
    </row>
    <row r="5" spans="1:4" s="1" customFormat="1" ht="15">
      <c r="A5" s="88" t="s">
        <v>138</v>
      </c>
      <c r="B5" s="76"/>
      <c r="C5" s="76"/>
      <c r="D5" s="322" t="s">
        <v>601</v>
      </c>
    </row>
    <row r="6" s="1" customFormat="1" ht="15.75" thickBot="1">
      <c r="J6" s="1" t="s">
        <v>46</v>
      </c>
    </row>
    <row r="7" spans="1:10" s="1" customFormat="1" ht="15.75" thickBot="1">
      <c r="A7" s="2"/>
      <c r="B7" s="5" t="s">
        <v>24</v>
      </c>
      <c r="C7" s="5"/>
      <c r="D7" s="5" t="s">
        <v>16</v>
      </c>
      <c r="E7" s="10" t="s">
        <v>1</v>
      </c>
      <c r="F7" s="5" t="s">
        <v>30</v>
      </c>
      <c r="G7" s="419" t="s">
        <v>31</v>
      </c>
      <c r="H7" s="420"/>
      <c r="I7" s="414"/>
      <c r="J7" s="5" t="s">
        <v>8</v>
      </c>
    </row>
    <row r="8" spans="1:10" s="1" customFormat="1" ht="15">
      <c r="A8" s="3" t="s">
        <v>23</v>
      </c>
      <c r="B8" s="11" t="s">
        <v>25</v>
      </c>
      <c r="C8" s="11" t="s">
        <v>26</v>
      </c>
      <c r="D8" s="11" t="s">
        <v>27</v>
      </c>
      <c r="E8" s="11" t="s">
        <v>2</v>
      </c>
      <c r="F8" s="6" t="s">
        <v>3</v>
      </c>
      <c r="G8" s="17" t="s">
        <v>4</v>
      </c>
      <c r="H8" s="5" t="s">
        <v>5</v>
      </c>
      <c r="I8" s="5" t="s">
        <v>7</v>
      </c>
      <c r="J8" s="6" t="s">
        <v>9</v>
      </c>
    </row>
    <row r="9" spans="1:10" s="1" customFormat="1" ht="15.75" thickBot="1">
      <c r="A9" s="4"/>
      <c r="B9" s="4"/>
      <c r="C9" s="4"/>
      <c r="D9" s="7" t="s">
        <v>28</v>
      </c>
      <c r="E9" s="12" t="s">
        <v>29</v>
      </c>
      <c r="F9" s="4"/>
      <c r="G9" s="18"/>
      <c r="H9" s="7" t="s">
        <v>6</v>
      </c>
      <c r="I9" s="7"/>
      <c r="J9" s="7" t="s">
        <v>10</v>
      </c>
    </row>
    <row r="10" spans="1:10" s="1" customFormat="1" ht="15">
      <c r="A10" s="9">
        <v>1</v>
      </c>
      <c r="B10" s="9">
        <v>91173698</v>
      </c>
      <c r="C10" s="325">
        <v>41670</v>
      </c>
      <c r="D10" s="9" t="s">
        <v>603</v>
      </c>
      <c r="E10" s="9" t="s">
        <v>602</v>
      </c>
      <c r="F10" s="9">
        <v>0.03</v>
      </c>
      <c r="G10" s="9">
        <v>1254.12</v>
      </c>
      <c r="H10" s="9">
        <v>1097.4</v>
      </c>
      <c r="I10" s="9">
        <v>156.72</v>
      </c>
      <c r="J10" s="19">
        <v>36.8</v>
      </c>
    </row>
    <row r="11" spans="1:10" s="1" customFormat="1" ht="15">
      <c r="A11" s="8">
        <v>2</v>
      </c>
      <c r="B11" s="8">
        <v>91186316</v>
      </c>
      <c r="C11" s="326">
        <v>41697</v>
      </c>
      <c r="D11" s="9" t="s">
        <v>603</v>
      </c>
      <c r="E11" s="8" t="s">
        <v>602</v>
      </c>
      <c r="F11" s="8">
        <v>0.09</v>
      </c>
      <c r="G11" s="8">
        <v>1254.12</v>
      </c>
      <c r="H11" s="8">
        <v>1097.4</v>
      </c>
      <c r="I11" s="8">
        <v>156.72</v>
      </c>
      <c r="J11" s="8">
        <v>112.6</v>
      </c>
    </row>
    <row r="12" spans="1:10" s="1" customFormat="1" ht="15">
      <c r="A12" s="8">
        <v>3</v>
      </c>
      <c r="B12" s="8">
        <v>91198457</v>
      </c>
      <c r="C12" s="326">
        <v>41729</v>
      </c>
      <c r="D12" s="9" t="s">
        <v>603</v>
      </c>
      <c r="E12" s="8" t="s">
        <v>602</v>
      </c>
      <c r="F12" s="8">
        <v>0.09</v>
      </c>
      <c r="G12" s="8">
        <v>1254.12</v>
      </c>
      <c r="H12" s="8">
        <v>1097.4</v>
      </c>
      <c r="I12" s="8">
        <v>156.72</v>
      </c>
      <c r="J12" s="8">
        <v>112.2</v>
      </c>
    </row>
    <row r="13" spans="1:10" s="1" customFormat="1" ht="15">
      <c r="A13" s="8">
        <v>4</v>
      </c>
      <c r="B13" s="8">
        <v>91293568</v>
      </c>
      <c r="C13" s="326">
        <v>41971</v>
      </c>
      <c r="D13" s="9" t="s">
        <v>603</v>
      </c>
      <c r="E13" s="8" t="s">
        <v>602</v>
      </c>
      <c r="F13" s="8">
        <v>0.09</v>
      </c>
      <c r="G13" s="8">
        <v>1336.72</v>
      </c>
      <c r="H13" s="8">
        <v>1180</v>
      </c>
      <c r="I13" s="8">
        <v>156.72</v>
      </c>
      <c r="J13" s="8">
        <v>120.2</v>
      </c>
    </row>
    <row r="14" spans="1:10" s="1" customFormat="1" ht="15">
      <c r="A14" s="8">
        <v>5</v>
      </c>
      <c r="B14" s="8">
        <v>91313051</v>
      </c>
      <c r="C14" s="326">
        <v>42002</v>
      </c>
      <c r="D14" s="8" t="s">
        <v>603</v>
      </c>
      <c r="E14" s="8" t="s">
        <v>602</v>
      </c>
      <c r="F14" s="8">
        <v>0.09</v>
      </c>
      <c r="G14" s="8">
        <v>1336.72</v>
      </c>
      <c r="H14" s="8">
        <v>1180</v>
      </c>
      <c r="I14" s="8">
        <v>156.72</v>
      </c>
      <c r="J14" s="8">
        <v>119.8</v>
      </c>
    </row>
    <row r="15" spans="1:10" s="1" customFormat="1" ht="15">
      <c r="A15" s="8"/>
      <c r="B15" s="8">
        <v>172</v>
      </c>
      <c r="C15" s="326">
        <v>41908</v>
      </c>
      <c r="D15" s="8" t="s">
        <v>642</v>
      </c>
      <c r="E15" s="8" t="s">
        <v>602</v>
      </c>
      <c r="F15" s="8">
        <v>0.02</v>
      </c>
      <c r="G15" s="8">
        <v>624</v>
      </c>
      <c r="H15" s="8">
        <v>467.28</v>
      </c>
      <c r="I15" s="8">
        <v>156.72</v>
      </c>
      <c r="J15" s="8">
        <v>12.4</v>
      </c>
    </row>
    <row r="16" spans="1:10" s="1" customFormat="1" ht="15">
      <c r="A16" s="8"/>
      <c r="B16" s="8">
        <v>342</v>
      </c>
      <c r="C16" s="326">
        <v>41943</v>
      </c>
      <c r="D16" s="8" t="s">
        <v>642</v>
      </c>
      <c r="E16" s="8" t="s">
        <v>602</v>
      </c>
      <c r="F16" s="8">
        <v>0.04</v>
      </c>
      <c r="G16" s="8">
        <v>585.72</v>
      </c>
      <c r="H16" s="8">
        <v>429</v>
      </c>
      <c r="I16" s="8">
        <v>156.72</v>
      </c>
      <c r="J16" s="8">
        <v>23.4</v>
      </c>
    </row>
    <row r="17" spans="1:10" s="1" customFormat="1" ht="15">
      <c r="A17" s="8"/>
      <c r="B17" s="8" t="s">
        <v>641</v>
      </c>
      <c r="C17" s="326">
        <v>41999</v>
      </c>
      <c r="D17" s="8" t="s">
        <v>643</v>
      </c>
      <c r="E17" s="8" t="s">
        <v>602</v>
      </c>
      <c r="F17" s="8">
        <v>0.015</v>
      </c>
      <c r="G17" s="8">
        <v>1076.72</v>
      </c>
      <c r="H17" s="8">
        <v>920</v>
      </c>
      <c r="I17" s="8">
        <v>156.72</v>
      </c>
      <c r="J17" s="8">
        <v>16.2</v>
      </c>
    </row>
    <row r="18" spans="1:10" s="1" customFormat="1" ht="1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4" s="1" customFormat="1" ht="15.75" thickBot="1">
      <c r="A19" s="1" t="s">
        <v>38</v>
      </c>
      <c r="D19" s="89">
        <v>933.56</v>
      </c>
    </row>
    <row r="20" s="1" customFormat="1" ht="15"/>
    <row r="21" s="1" customFormat="1" ht="15"/>
    <row r="22" s="1" customFormat="1" ht="15"/>
  </sheetData>
  <sheetProtection/>
  <mergeCells count="2">
    <mergeCell ref="D2:J2"/>
    <mergeCell ref="G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zoomScalePageLayoutView="0" workbookViewId="0" topLeftCell="A68">
      <selection activeCell="E88" sqref="E88"/>
    </sheetView>
  </sheetViews>
  <sheetFormatPr defaultColWidth="9.140625" defaultRowHeight="15"/>
  <cols>
    <col min="1" max="1" width="10.421875" style="106" customWidth="1"/>
    <col min="2" max="2" width="51.28125" style="1" customWidth="1"/>
    <col min="3" max="3" width="11.00390625" style="1" customWidth="1"/>
    <col min="4" max="4" width="10.8515625" style="1" customWidth="1"/>
    <col min="5" max="16384" width="9.140625" style="1" customWidth="1"/>
  </cols>
  <sheetData>
    <row r="1" ht="15">
      <c r="D1" s="1" t="s">
        <v>44</v>
      </c>
    </row>
    <row r="3" spans="2:3" ht="15">
      <c r="B3" s="104" t="s">
        <v>524</v>
      </c>
      <c r="C3" s="104"/>
    </row>
    <row r="5" spans="2:5" ht="15">
      <c r="B5" s="88" t="s">
        <v>604</v>
      </c>
      <c r="C5" s="91"/>
      <c r="D5" s="91"/>
      <c r="E5" s="91"/>
    </row>
    <row r="6" ht="15.75" thickBot="1"/>
    <row r="7" spans="1:5" ht="15">
      <c r="A7" s="99"/>
      <c r="B7" s="5"/>
      <c r="C7" s="5" t="s">
        <v>17</v>
      </c>
      <c r="D7" s="5" t="s">
        <v>18</v>
      </c>
      <c r="E7" s="2"/>
    </row>
    <row r="8" spans="1:5" ht="15">
      <c r="A8" s="100"/>
      <c r="B8" s="6" t="s">
        <v>19</v>
      </c>
      <c r="C8" s="6" t="s">
        <v>644</v>
      </c>
      <c r="D8" s="6" t="s">
        <v>645</v>
      </c>
      <c r="E8" s="6" t="s">
        <v>84</v>
      </c>
    </row>
    <row r="9" spans="1:5" ht="15">
      <c r="A9" s="100"/>
      <c r="B9" s="6"/>
      <c r="C9" s="6" t="s">
        <v>198</v>
      </c>
      <c r="D9" s="6" t="s">
        <v>198</v>
      </c>
      <c r="E9" s="6" t="s">
        <v>85</v>
      </c>
    </row>
    <row r="10" spans="1:5" ht="18.75" customHeight="1">
      <c r="A10" s="116" t="s">
        <v>199</v>
      </c>
      <c r="B10" s="107" t="s">
        <v>170</v>
      </c>
      <c r="C10" s="8">
        <v>1258.45</v>
      </c>
      <c r="D10" s="8">
        <v>913.5</v>
      </c>
      <c r="E10" s="8">
        <v>-344.95</v>
      </c>
    </row>
    <row r="11" spans="1:5" ht="19.5" customHeight="1">
      <c r="A11" s="116" t="s">
        <v>167</v>
      </c>
      <c r="B11" s="108" t="s">
        <v>171</v>
      </c>
      <c r="C11" s="8"/>
      <c r="D11" s="8"/>
      <c r="E11" s="8"/>
    </row>
    <row r="12" spans="1:5" ht="18" customHeight="1">
      <c r="A12" s="117" t="s">
        <v>200</v>
      </c>
      <c r="B12" s="109" t="s">
        <v>172</v>
      </c>
      <c r="C12" s="8"/>
      <c r="D12" s="8"/>
      <c r="E12" s="8"/>
    </row>
    <row r="13" spans="1:5" ht="18" customHeight="1">
      <c r="A13" s="117" t="s">
        <v>201</v>
      </c>
      <c r="B13" s="110" t="s">
        <v>173</v>
      </c>
      <c r="C13" s="8"/>
      <c r="D13" s="8"/>
      <c r="E13" s="8"/>
    </row>
    <row r="14" spans="1:5" ht="17.25" customHeight="1">
      <c r="A14" s="117" t="s">
        <v>202</v>
      </c>
      <c r="B14" s="111" t="s">
        <v>174</v>
      </c>
      <c r="C14" s="8"/>
      <c r="D14" s="8"/>
      <c r="E14" s="8"/>
    </row>
    <row r="15" spans="1:5" ht="18" customHeight="1">
      <c r="A15" s="117" t="s">
        <v>203</v>
      </c>
      <c r="B15" s="111" t="s">
        <v>175</v>
      </c>
      <c r="C15" s="8"/>
      <c r="D15" s="8"/>
      <c r="E15" s="8"/>
    </row>
    <row r="16" spans="1:5" ht="17.25" customHeight="1">
      <c r="A16" s="117" t="s">
        <v>204</v>
      </c>
      <c r="B16" s="110" t="s">
        <v>176</v>
      </c>
      <c r="C16" s="8"/>
      <c r="D16" s="8"/>
      <c r="E16" s="8"/>
    </row>
    <row r="17" spans="1:5" ht="18" customHeight="1">
      <c r="A17" s="117" t="s">
        <v>233</v>
      </c>
      <c r="B17" s="111" t="s">
        <v>174</v>
      </c>
      <c r="C17" s="8"/>
      <c r="D17" s="8"/>
      <c r="E17" s="8"/>
    </row>
    <row r="18" spans="1:5" ht="16.5" customHeight="1">
      <c r="A18" s="117" t="s">
        <v>234</v>
      </c>
      <c r="B18" s="111" t="s">
        <v>175</v>
      </c>
      <c r="C18" s="8"/>
      <c r="D18" s="8"/>
      <c r="E18" s="8"/>
    </row>
    <row r="19" spans="1:5" ht="17.25" customHeight="1">
      <c r="A19" s="117" t="s">
        <v>235</v>
      </c>
      <c r="B19" s="110" t="s">
        <v>177</v>
      </c>
      <c r="C19" s="8"/>
      <c r="D19" s="8"/>
      <c r="E19" s="8"/>
    </row>
    <row r="20" spans="1:5" ht="15.75" customHeight="1">
      <c r="A20" s="117" t="s">
        <v>236</v>
      </c>
      <c r="B20" s="111" t="s">
        <v>174</v>
      </c>
      <c r="C20" s="8"/>
      <c r="D20" s="8"/>
      <c r="E20" s="8"/>
    </row>
    <row r="21" spans="1:5" ht="15.75" customHeight="1">
      <c r="A21" s="117" t="s">
        <v>237</v>
      </c>
      <c r="B21" s="111" t="s">
        <v>175</v>
      </c>
      <c r="C21" s="8"/>
      <c r="D21" s="8"/>
      <c r="E21" s="8"/>
    </row>
    <row r="22" spans="1:5" ht="17.25" customHeight="1">
      <c r="A22" s="117" t="s">
        <v>238</v>
      </c>
      <c r="B22" s="111" t="s">
        <v>178</v>
      </c>
      <c r="C22" s="8"/>
      <c r="D22" s="8"/>
      <c r="E22" s="8"/>
    </row>
    <row r="23" spans="1:5" ht="16.5" customHeight="1">
      <c r="A23" s="117" t="s">
        <v>239</v>
      </c>
      <c r="B23" s="110" t="s">
        <v>179</v>
      </c>
      <c r="C23" s="8"/>
      <c r="D23" s="8"/>
      <c r="E23" s="8"/>
    </row>
    <row r="24" spans="1:5" ht="15" customHeight="1">
      <c r="A24" s="117" t="s">
        <v>240</v>
      </c>
      <c r="B24" s="111" t="s">
        <v>174</v>
      </c>
      <c r="C24" s="8"/>
      <c r="D24" s="8"/>
      <c r="E24" s="8"/>
    </row>
    <row r="25" spans="1:5" ht="20.25" customHeight="1">
      <c r="A25" s="117" t="s">
        <v>241</v>
      </c>
      <c r="B25" s="111" t="s">
        <v>175</v>
      </c>
      <c r="C25" s="8"/>
      <c r="D25" s="8"/>
      <c r="E25" s="8"/>
    </row>
    <row r="26" spans="1:5" ht="20.25" customHeight="1">
      <c r="A26" s="117" t="s">
        <v>242</v>
      </c>
      <c r="B26" s="111" t="s">
        <v>178</v>
      </c>
      <c r="C26" s="8"/>
      <c r="D26" s="8"/>
      <c r="E26" s="8"/>
    </row>
    <row r="27" spans="1:5" ht="19.5" customHeight="1">
      <c r="A27" s="116" t="s">
        <v>205</v>
      </c>
      <c r="B27" s="109" t="s">
        <v>180</v>
      </c>
      <c r="C27" s="8"/>
      <c r="D27" s="8"/>
      <c r="E27" s="8"/>
    </row>
    <row r="28" spans="1:5" ht="18.75" customHeight="1">
      <c r="A28" s="116" t="s">
        <v>206</v>
      </c>
      <c r="B28" s="109" t="s">
        <v>181</v>
      </c>
      <c r="C28" s="8"/>
      <c r="D28" s="8"/>
      <c r="E28" s="8"/>
    </row>
    <row r="29" spans="1:5" ht="17.25" customHeight="1">
      <c r="A29" s="112" t="s">
        <v>243</v>
      </c>
      <c r="B29" s="113" t="s">
        <v>182</v>
      </c>
      <c r="C29" s="8"/>
      <c r="D29" s="8"/>
      <c r="E29" s="8"/>
    </row>
    <row r="30" spans="1:5" ht="15.75" customHeight="1">
      <c r="A30" s="112" t="s">
        <v>244</v>
      </c>
      <c r="B30" s="113" t="s">
        <v>183</v>
      </c>
      <c r="C30" s="8"/>
      <c r="D30" s="8"/>
      <c r="E30" s="8"/>
    </row>
    <row r="31" spans="1:5" ht="17.25" customHeight="1">
      <c r="A31" s="112" t="s">
        <v>245</v>
      </c>
      <c r="B31" s="113" t="s">
        <v>184</v>
      </c>
      <c r="C31" s="8"/>
      <c r="D31" s="8"/>
      <c r="E31" s="8"/>
    </row>
    <row r="32" spans="1:5" ht="16.5" customHeight="1">
      <c r="A32" s="112" t="s">
        <v>246</v>
      </c>
      <c r="B32" s="114" t="s">
        <v>185</v>
      </c>
      <c r="C32" s="8"/>
      <c r="D32" s="8"/>
      <c r="E32" s="8"/>
    </row>
    <row r="33" spans="1:5" ht="18" customHeight="1">
      <c r="A33" s="112" t="s">
        <v>247</v>
      </c>
      <c r="B33" s="114" t="s">
        <v>182</v>
      </c>
      <c r="C33" s="8"/>
      <c r="D33" s="8"/>
      <c r="E33" s="8"/>
    </row>
    <row r="34" spans="1:5" ht="15.75" customHeight="1">
      <c r="A34" s="112" t="s">
        <v>248</v>
      </c>
      <c r="B34" s="113" t="s">
        <v>186</v>
      </c>
      <c r="C34" s="8"/>
      <c r="D34" s="8"/>
      <c r="E34" s="8"/>
    </row>
    <row r="35" spans="1:5" ht="15" customHeight="1">
      <c r="A35" s="112" t="s">
        <v>249</v>
      </c>
      <c r="B35" s="114" t="s">
        <v>187</v>
      </c>
      <c r="C35" s="8"/>
      <c r="D35" s="8"/>
      <c r="E35" s="8"/>
    </row>
    <row r="36" spans="1:5" ht="16.5" customHeight="1">
      <c r="A36" s="112" t="s">
        <v>250</v>
      </c>
      <c r="B36" s="114" t="s">
        <v>188</v>
      </c>
      <c r="C36" s="8"/>
      <c r="D36" s="8"/>
      <c r="E36" s="8"/>
    </row>
    <row r="37" spans="1:5" ht="15" customHeight="1">
      <c r="A37" s="112" t="s">
        <v>251</v>
      </c>
      <c r="B37" s="113" t="s">
        <v>189</v>
      </c>
      <c r="C37" s="8"/>
      <c r="D37" s="8"/>
      <c r="E37" s="8"/>
    </row>
    <row r="38" spans="1:5" ht="17.25" customHeight="1">
      <c r="A38" s="112" t="s">
        <v>252</v>
      </c>
      <c r="B38" s="114" t="s">
        <v>185</v>
      </c>
      <c r="C38" s="8"/>
      <c r="D38" s="8"/>
      <c r="E38" s="8"/>
    </row>
    <row r="39" spans="1:5" ht="17.25" customHeight="1">
      <c r="A39" s="112" t="s">
        <v>253</v>
      </c>
      <c r="B39" s="114" t="s">
        <v>182</v>
      </c>
      <c r="C39" s="8"/>
      <c r="D39" s="8"/>
      <c r="E39" s="8"/>
    </row>
    <row r="40" spans="1:5" ht="15" customHeight="1">
      <c r="A40" s="112" t="s">
        <v>254</v>
      </c>
      <c r="B40" s="113" t="s">
        <v>190</v>
      </c>
      <c r="C40" s="8"/>
      <c r="D40" s="8"/>
      <c r="E40" s="8"/>
    </row>
    <row r="41" spans="1:5" ht="14.25" customHeight="1">
      <c r="A41" s="112" t="s">
        <v>255</v>
      </c>
      <c r="B41" s="114" t="s">
        <v>187</v>
      </c>
      <c r="C41" s="8"/>
      <c r="D41" s="8"/>
      <c r="E41" s="8"/>
    </row>
    <row r="42" spans="1:5" ht="15.75" customHeight="1">
      <c r="A42" s="112" t="s">
        <v>256</v>
      </c>
      <c r="B42" s="114" t="s">
        <v>188</v>
      </c>
      <c r="C42" s="8"/>
      <c r="D42" s="8"/>
      <c r="E42" s="8"/>
    </row>
    <row r="43" spans="1:5" ht="18.75" customHeight="1">
      <c r="A43" s="112" t="s">
        <v>257</v>
      </c>
      <c r="B43" s="113" t="s">
        <v>191</v>
      </c>
      <c r="C43" s="8"/>
      <c r="D43" s="8"/>
      <c r="E43" s="8"/>
    </row>
    <row r="44" spans="1:5" ht="18.75" customHeight="1">
      <c r="A44" s="112" t="s">
        <v>258</v>
      </c>
      <c r="B44" s="114" t="s">
        <v>185</v>
      </c>
      <c r="C44" s="8"/>
      <c r="D44" s="8"/>
      <c r="E44" s="8"/>
    </row>
    <row r="45" spans="1:5" ht="18" customHeight="1">
      <c r="A45" s="112" t="s">
        <v>259</v>
      </c>
      <c r="B45" s="114" t="s">
        <v>182</v>
      </c>
      <c r="C45" s="8"/>
      <c r="D45" s="8"/>
      <c r="E45" s="8"/>
    </row>
    <row r="46" spans="1:5" ht="17.25" customHeight="1">
      <c r="A46" s="112" t="s">
        <v>260</v>
      </c>
      <c r="B46" s="113" t="s">
        <v>192</v>
      </c>
      <c r="C46" s="8"/>
      <c r="D46" s="8"/>
      <c r="E46" s="8"/>
    </row>
    <row r="47" spans="1:5" ht="16.5" customHeight="1">
      <c r="A47" s="112" t="s">
        <v>261</v>
      </c>
      <c r="B47" s="114" t="s">
        <v>187</v>
      </c>
      <c r="C47" s="8"/>
      <c r="D47" s="8"/>
      <c r="E47" s="8"/>
    </row>
    <row r="48" spans="1:5" ht="17.25" customHeight="1">
      <c r="A48" s="112" t="s">
        <v>262</v>
      </c>
      <c r="B48" s="114" t="s">
        <v>188</v>
      </c>
      <c r="C48" s="8"/>
      <c r="D48" s="8"/>
      <c r="E48" s="8"/>
    </row>
    <row r="49" spans="1:5" ht="15" customHeight="1">
      <c r="A49" s="112" t="s">
        <v>263</v>
      </c>
      <c r="B49" s="113" t="s">
        <v>193</v>
      </c>
      <c r="C49" s="8"/>
      <c r="D49" s="8"/>
      <c r="E49" s="8"/>
    </row>
    <row r="50" spans="1:5" ht="17.25" customHeight="1">
      <c r="A50" s="112" t="s">
        <v>264</v>
      </c>
      <c r="B50" s="114" t="s">
        <v>185</v>
      </c>
      <c r="C50" s="8"/>
      <c r="D50" s="8"/>
      <c r="E50" s="8"/>
    </row>
    <row r="51" spans="1:5" ht="19.5" customHeight="1">
      <c r="A51" s="112" t="s">
        <v>265</v>
      </c>
      <c r="B51" s="114" t="s">
        <v>182</v>
      </c>
      <c r="C51" s="8"/>
      <c r="D51" s="8"/>
      <c r="E51" s="8"/>
    </row>
    <row r="52" spans="1:5" ht="16.5" customHeight="1">
      <c r="A52" s="112" t="s">
        <v>266</v>
      </c>
      <c r="B52" s="113" t="s">
        <v>194</v>
      </c>
      <c r="C52" s="8"/>
      <c r="D52" s="8"/>
      <c r="E52" s="8"/>
    </row>
    <row r="53" spans="1:5" ht="15.75" customHeight="1">
      <c r="A53" s="112" t="s">
        <v>267</v>
      </c>
      <c r="B53" s="114" t="s">
        <v>187</v>
      </c>
      <c r="C53" s="8"/>
      <c r="D53" s="8"/>
      <c r="E53" s="8"/>
    </row>
    <row r="54" spans="1:5" ht="16.5" customHeight="1">
      <c r="A54" s="112" t="s">
        <v>268</v>
      </c>
      <c r="B54" s="114" t="s">
        <v>188</v>
      </c>
      <c r="C54" s="8"/>
      <c r="D54" s="8"/>
      <c r="E54" s="8"/>
    </row>
    <row r="55" spans="1:5" ht="18" customHeight="1">
      <c r="A55" s="117" t="s">
        <v>169</v>
      </c>
      <c r="B55" s="108" t="s">
        <v>195</v>
      </c>
      <c r="C55" s="8">
        <v>1258.45</v>
      </c>
      <c r="D55" s="8">
        <v>913.5</v>
      </c>
      <c r="E55" s="8">
        <v>-344.95</v>
      </c>
    </row>
    <row r="56" spans="1:5" ht="16.5" customHeight="1">
      <c r="A56" s="117" t="s">
        <v>143</v>
      </c>
      <c r="B56" s="109" t="s">
        <v>196</v>
      </c>
      <c r="C56" s="8"/>
      <c r="D56" s="8"/>
      <c r="E56" s="8"/>
    </row>
    <row r="57" spans="1:5" ht="15.75" customHeight="1">
      <c r="A57" s="112" t="s">
        <v>144</v>
      </c>
      <c r="B57" s="115" t="s">
        <v>197</v>
      </c>
      <c r="C57" s="8">
        <v>1258.45</v>
      </c>
      <c r="D57" s="8">
        <v>913.5</v>
      </c>
      <c r="E57" s="8">
        <v>-344.95</v>
      </c>
    </row>
    <row r="58" spans="1:5" ht="17.25" customHeight="1">
      <c r="A58" s="112" t="s">
        <v>207</v>
      </c>
      <c r="B58" s="113" t="s">
        <v>182</v>
      </c>
      <c r="C58" s="8">
        <v>310.29</v>
      </c>
      <c r="D58" s="8">
        <v>209.9</v>
      </c>
      <c r="E58" s="8">
        <v>-100.39</v>
      </c>
    </row>
    <row r="59" spans="1:5" ht="15.75" customHeight="1">
      <c r="A59" s="112" t="s">
        <v>208</v>
      </c>
      <c r="B59" s="113" t="s">
        <v>183</v>
      </c>
      <c r="C59" s="8"/>
      <c r="D59" s="8"/>
      <c r="E59" s="8"/>
    </row>
    <row r="60" spans="1:5" ht="15" customHeight="1">
      <c r="A60" s="112" t="s">
        <v>209</v>
      </c>
      <c r="B60" s="113" t="s">
        <v>184</v>
      </c>
      <c r="C60" s="8"/>
      <c r="D60" s="8"/>
      <c r="E60" s="8"/>
    </row>
    <row r="61" spans="1:5" ht="18" customHeight="1">
      <c r="A61" s="112" t="s">
        <v>210</v>
      </c>
      <c r="B61" s="114" t="s">
        <v>185</v>
      </c>
      <c r="C61" s="8"/>
      <c r="D61" s="8"/>
      <c r="E61" s="8"/>
    </row>
    <row r="62" spans="1:5" ht="15.75" customHeight="1">
      <c r="A62" s="112" t="s">
        <v>211</v>
      </c>
      <c r="B62" s="114" t="s">
        <v>182</v>
      </c>
      <c r="C62" s="8"/>
      <c r="D62" s="8"/>
      <c r="E62" s="8"/>
    </row>
    <row r="63" spans="1:5" ht="15" customHeight="1">
      <c r="A63" s="112" t="s">
        <v>212</v>
      </c>
      <c r="B63" s="113" t="s">
        <v>186</v>
      </c>
      <c r="C63" s="8">
        <v>310.29</v>
      </c>
      <c r="D63" s="8">
        <v>209.9</v>
      </c>
      <c r="E63" s="8">
        <v>-100.39</v>
      </c>
    </row>
    <row r="64" spans="1:5" ht="15" customHeight="1">
      <c r="A64" s="112" t="s">
        <v>213</v>
      </c>
      <c r="B64" s="114" t="s">
        <v>187</v>
      </c>
      <c r="C64" s="8">
        <v>4.13</v>
      </c>
      <c r="D64" s="8">
        <v>4.38</v>
      </c>
      <c r="E64" s="8">
        <v>0.25</v>
      </c>
    </row>
    <row r="65" spans="1:5" ht="15" customHeight="1">
      <c r="A65" s="112" t="s">
        <v>214</v>
      </c>
      <c r="B65" s="114" t="s">
        <v>188</v>
      </c>
      <c r="C65" s="8">
        <v>0.31</v>
      </c>
      <c r="D65" s="8">
        <v>0.21</v>
      </c>
      <c r="E65" s="8">
        <v>0.1</v>
      </c>
    </row>
    <row r="66" spans="1:5" ht="17.25" customHeight="1">
      <c r="A66" s="112" t="s">
        <v>215</v>
      </c>
      <c r="B66" s="113" t="s">
        <v>189</v>
      </c>
      <c r="C66" s="8"/>
      <c r="D66" s="8"/>
      <c r="E66" s="8"/>
    </row>
    <row r="67" spans="1:5" ht="15" customHeight="1">
      <c r="A67" s="112" t="s">
        <v>216</v>
      </c>
      <c r="B67" s="114" t="s">
        <v>185</v>
      </c>
      <c r="C67" s="8"/>
      <c r="D67" s="8"/>
      <c r="E67" s="8"/>
    </row>
    <row r="68" spans="1:5" ht="18" customHeight="1">
      <c r="A68" s="112" t="s">
        <v>217</v>
      </c>
      <c r="B68" s="114" t="s">
        <v>182</v>
      </c>
      <c r="C68" s="8"/>
      <c r="D68" s="8"/>
      <c r="E68" s="8"/>
    </row>
    <row r="69" spans="1:5" ht="15.75" customHeight="1">
      <c r="A69" s="112" t="s">
        <v>218</v>
      </c>
      <c r="B69" s="113" t="s">
        <v>190</v>
      </c>
      <c r="C69" s="8"/>
      <c r="D69" s="8"/>
      <c r="E69" s="8"/>
    </row>
    <row r="70" spans="1:5" ht="15.75" customHeight="1">
      <c r="A70" s="112" t="s">
        <v>219</v>
      </c>
      <c r="B70" s="114" t="s">
        <v>187</v>
      </c>
      <c r="C70" s="8"/>
      <c r="D70" s="8"/>
      <c r="E70" s="8"/>
    </row>
    <row r="71" spans="1:5" ht="17.25" customHeight="1">
      <c r="A71" s="112" t="s">
        <v>220</v>
      </c>
      <c r="B71" s="114" t="s">
        <v>188</v>
      </c>
      <c r="C71" s="8"/>
      <c r="D71" s="8"/>
      <c r="E71" s="8"/>
    </row>
    <row r="72" spans="1:5" ht="16.5" customHeight="1">
      <c r="A72" s="112" t="s">
        <v>221</v>
      </c>
      <c r="B72" s="113" t="s">
        <v>191</v>
      </c>
      <c r="C72" s="8"/>
      <c r="D72" s="8"/>
      <c r="E72" s="8"/>
    </row>
    <row r="73" spans="1:5" ht="18" customHeight="1">
      <c r="A73" s="112" t="s">
        <v>222</v>
      </c>
      <c r="B73" s="114" t="s">
        <v>185</v>
      </c>
      <c r="C73" s="8"/>
      <c r="D73" s="8"/>
      <c r="E73" s="8"/>
    </row>
    <row r="74" spans="1:5" ht="16.5" customHeight="1">
      <c r="A74" s="112" t="s">
        <v>223</v>
      </c>
      <c r="B74" s="114" t="s">
        <v>182</v>
      </c>
      <c r="C74" s="8"/>
      <c r="D74" s="8"/>
      <c r="E74" s="8"/>
    </row>
    <row r="75" spans="1:5" ht="18" customHeight="1">
      <c r="A75" s="112" t="s">
        <v>224</v>
      </c>
      <c r="B75" s="113" t="s">
        <v>192</v>
      </c>
      <c r="C75" s="8"/>
      <c r="D75" s="8"/>
      <c r="E75" s="8"/>
    </row>
    <row r="76" spans="1:5" ht="18" customHeight="1">
      <c r="A76" s="112" t="s">
        <v>225</v>
      </c>
      <c r="B76" s="114" t="s">
        <v>187</v>
      </c>
      <c r="C76" s="8"/>
      <c r="D76" s="8"/>
      <c r="E76" s="8"/>
    </row>
    <row r="77" spans="1:5" ht="18.75" customHeight="1">
      <c r="A77" s="112" t="s">
        <v>226</v>
      </c>
      <c r="B77" s="114" t="s">
        <v>188</v>
      </c>
      <c r="C77" s="8"/>
      <c r="D77" s="8"/>
      <c r="E77" s="8"/>
    </row>
    <row r="78" spans="1:5" ht="19.5" customHeight="1">
      <c r="A78" s="112" t="s">
        <v>227</v>
      </c>
      <c r="B78" s="113" t="s">
        <v>193</v>
      </c>
      <c r="C78" s="8"/>
      <c r="D78" s="8"/>
      <c r="E78" s="8"/>
    </row>
    <row r="79" spans="1:5" ht="18.75" customHeight="1">
      <c r="A79" s="112" t="s">
        <v>228</v>
      </c>
      <c r="B79" s="114" t="s">
        <v>185</v>
      </c>
      <c r="C79" s="8"/>
      <c r="D79" s="8"/>
      <c r="E79" s="8"/>
    </row>
    <row r="80" spans="1:5" ht="18.75" customHeight="1">
      <c r="A80" s="112" t="s">
        <v>229</v>
      </c>
      <c r="B80" s="114" t="s">
        <v>182</v>
      </c>
      <c r="C80" s="8"/>
      <c r="D80" s="8"/>
      <c r="E80" s="8"/>
    </row>
    <row r="81" spans="1:5" ht="18.75" customHeight="1">
      <c r="A81" s="112" t="s">
        <v>230</v>
      </c>
      <c r="B81" s="113" t="s">
        <v>194</v>
      </c>
      <c r="C81" s="8"/>
      <c r="D81" s="8"/>
      <c r="E81" s="8"/>
    </row>
    <row r="82" spans="1:5" ht="15">
      <c r="A82" s="112" t="s">
        <v>231</v>
      </c>
      <c r="B82" s="114" t="s">
        <v>187</v>
      </c>
      <c r="C82" s="8"/>
      <c r="D82" s="8"/>
      <c r="E82" s="8"/>
    </row>
    <row r="83" spans="1:5" ht="15">
      <c r="A83" s="112" t="s">
        <v>232</v>
      </c>
      <c r="B83" s="114" t="s">
        <v>188</v>
      </c>
      <c r="C83" s="8"/>
      <c r="D83" s="8"/>
      <c r="E83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13">
      <selection activeCell="E44" sqref="E44"/>
    </sheetView>
  </sheetViews>
  <sheetFormatPr defaultColWidth="9.140625" defaultRowHeight="15"/>
  <cols>
    <col min="1" max="1" width="7.7109375" style="0" customWidth="1"/>
    <col min="2" max="2" width="14.28125" style="0" customWidth="1"/>
    <col min="3" max="3" width="11.421875" style="0" customWidth="1"/>
    <col min="4" max="4" width="25.7109375" style="0" customWidth="1"/>
    <col min="5" max="5" width="17.140625" style="0" customWidth="1"/>
    <col min="6" max="6" width="13.28125" style="0" customWidth="1"/>
    <col min="7" max="7" width="13.7109375" style="0" customWidth="1"/>
    <col min="8" max="8" width="17.8515625" style="0" customWidth="1"/>
  </cols>
  <sheetData>
    <row r="1" ht="15">
      <c r="H1" s="1" t="s">
        <v>585</v>
      </c>
    </row>
    <row r="2" spans="1:7" ht="15">
      <c r="A2" s="418" t="s">
        <v>523</v>
      </c>
      <c r="B2" s="418"/>
      <c r="C2" s="418"/>
      <c r="D2" s="418"/>
      <c r="E2" s="418"/>
      <c r="F2" s="385"/>
      <c r="G2" s="385"/>
    </row>
    <row r="3" spans="1:5" ht="15">
      <c r="A3" s="73"/>
      <c r="B3" s="73"/>
      <c r="C3" s="73"/>
      <c r="D3" s="73"/>
      <c r="E3" s="73"/>
    </row>
    <row r="4" spans="1:5" s="1" customFormat="1" ht="15">
      <c r="A4" s="88" t="s">
        <v>138</v>
      </c>
      <c r="B4" s="76"/>
      <c r="C4" s="76"/>
      <c r="D4" s="327" t="s">
        <v>601</v>
      </c>
      <c r="E4" s="1" t="s">
        <v>617</v>
      </c>
    </row>
    <row r="5" ht="15.75" thickBot="1">
      <c r="H5" s="1"/>
    </row>
    <row r="6" spans="1:8" s="1" customFormat="1" ht="15">
      <c r="A6" s="2"/>
      <c r="B6" s="5" t="s">
        <v>24</v>
      </c>
      <c r="C6" s="5"/>
      <c r="D6" s="5" t="s">
        <v>16</v>
      </c>
      <c r="E6" s="5" t="s">
        <v>32</v>
      </c>
      <c r="F6" s="5" t="s">
        <v>12</v>
      </c>
      <c r="G6" s="5" t="s">
        <v>35</v>
      </c>
      <c r="H6" s="5" t="s">
        <v>39</v>
      </c>
    </row>
    <row r="7" spans="1:8" s="1" customFormat="1" ht="15">
      <c r="A7" s="3" t="s">
        <v>23</v>
      </c>
      <c r="B7" s="11" t="s">
        <v>25</v>
      </c>
      <c r="C7" s="6" t="s">
        <v>26</v>
      </c>
      <c r="D7" s="11" t="s">
        <v>13</v>
      </c>
      <c r="E7" s="6" t="s">
        <v>33</v>
      </c>
      <c r="F7" s="6" t="s">
        <v>34</v>
      </c>
      <c r="G7" s="6" t="s">
        <v>36</v>
      </c>
      <c r="H7" s="6" t="s">
        <v>33</v>
      </c>
    </row>
    <row r="8" spans="1:8" s="1" customFormat="1" ht="30.75" thickBot="1">
      <c r="A8" s="4"/>
      <c r="B8" s="4"/>
      <c r="C8" s="4"/>
      <c r="D8" s="23" t="s">
        <v>14</v>
      </c>
      <c r="E8" s="23" t="s">
        <v>15</v>
      </c>
      <c r="F8" s="22" t="s">
        <v>120</v>
      </c>
      <c r="G8" s="4"/>
      <c r="H8" s="23" t="s">
        <v>37</v>
      </c>
    </row>
    <row r="9" spans="1:8" s="1" customFormat="1" ht="15">
      <c r="A9" s="9">
        <v>1</v>
      </c>
      <c r="B9" s="328" t="s">
        <v>646</v>
      </c>
      <c r="C9" s="325">
        <v>41670</v>
      </c>
      <c r="D9" s="9" t="s">
        <v>619</v>
      </c>
      <c r="E9" s="328" t="s">
        <v>647</v>
      </c>
      <c r="F9" s="9" t="s">
        <v>621</v>
      </c>
      <c r="G9" s="9">
        <v>4.28</v>
      </c>
      <c r="H9" s="19">
        <v>72.6</v>
      </c>
    </row>
    <row r="10" spans="1:8" s="1" customFormat="1" ht="15">
      <c r="A10" s="9">
        <v>2</v>
      </c>
      <c r="B10" s="328" t="s">
        <v>648</v>
      </c>
      <c r="C10" s="325">
        <v>41698</v>
      </c>
      <c r="D10" s="9" t="s">
        <v>619</v>
      </c>
      <c r="E10" s="328" t="s">
        <v>649</v>
      </c>
      <c r="F10" s="9" t="s">
        <v>621</v>
      </c>
      <c r="G10" s="9">
        <v>4.08</v>
      </c>
      <c r="H10" s="9">
        <v>80</v>
      </c>
    </row>
    <row r="11" spans="1:8" s="1" customFormat="1" ht="15">
      <c r="A11" s="8">
        <v>3</v>
      </c>
      <c r="B11" s="329" t="s">
        <v>650</v>
      </c>
      <c r="C11" s="326">
        <v>41729</v>
      </c>
      <c r="D11" s="9" t="s">
        <v>619</v>
      </c>
      <c r="E11" s="329" t="s">
        <v>651</v>
      </c>
      <c r="F11" s="8" t="s">
        <v>621</v>
      </c>
      <c r="G11" s="8">
        <v>4.07</v>
      </c>
      <c r="H11" s="8">
        <v>53</v>
      </c>
    </row>
    <row r="12" spans="1:8" s="1" customFormat="1" ht="15">
      <c r="A12" s="8">
        <v>4</v>
      </c>
      <c r="B12" s="329" t="s">
        <v>652</v>
      </c>
      <c r="C12" s="326">
        <v>41759</v>
      </c>
      <c r="D12" s="9" t="s">
        <v>619</v>
      </c>
      <c r="E12" s="329" t="s">
        <v>653</v>
      </c>
      <c r="F12" s="8" t="s">
        <v>621</v>
      </c>
      <c r="G12" s="8">
        <v>3.99</v>
      </c>
      <c r="H12" s="8">
        <v>33.4</v>
      </c>
    </row>
    <row r="13" spans="1:8" s="1" customFormat="1" ht="15">
      <c r="A13" s="8">
        <v>5</v>
      </c>
      <c r="B13" s="329" t="s">
        <v>654</v>
      </c>
      <c r="C13" s="326">
        <v>41790</v>
      </c>
      <c r="D13" s="9" t="s">
        <v>619</v>
      </c>
      <c r="E13" s="329" t="s">
        <v>401</v>
      </c>
      <c r="F13" s="8" t="s">
        <v>621</v>
      </c>
      <c r="G13" s="8">
        <v>3.85</v>
      </c>
      <c r="H13" s="8">
        <v>16</v>
      </c>
    </row>
    <row r="14" spans="1:8" s="1" customFormat="1" ht="15">
      <c r="A14" s="8">
        <v>6</v>
      </c>
      <c r="B14" s="329" t="s">
        <v>655</v>
      </c>
      <c r="C14" s="326">
        <v>41820</v>
      </c>
      <c r="D14" s="9" t="s">
        <v>619</v>
      </c>
      <c r="E14" s="329" t="s">
        <v>620</v>
      </c>
      <c r="F14" s="8" t="s">
        <v>621</v>
      </c>
      <c r="G14" s="8">
        <v>4.01</v>
      </c>
      <c r="H14" s="8"/>
    </row>
    <row r="15" spans="1:8" s="1" customFormat="1" ht="15">
      <c r="A15" s="8">
        <v>7</v>
      </c>
      <c r="B15" s="329" t="s">
        <v>656</v>
      </c>
      <c r="C15" s="326">
        <v>41851</v>
      </c>
      <c r="D15" s="9" t="s">
        <v>619</v>
      </c>
      <c r="E15" s="329" t="s">
        <v>620</v>
      </c>
      <c r="F15" s="8" t="s">
        <v>621</v>
      </c>
      <c r="G15" s="8">
        <v>4.06</v>
      </c>
      <c r="H15" s="8"/>
    </row>
    <row r="16" spans="1:8" s="1" customFormat="1" ht="15">
      <c r="A16" s="8">
        <v>8</v>
      </c>
      <c r="B16" s="329" t="s">
        <v>657</v>
      </c>
      <c r="C16" s="326">
        <v>41882</v>
      </c>
      <c r="D16" s="9" t="s">
        <v>619</v>
      </c>
      <c r="E16" s="329" t="s">
        <v>620</v>
      </c>
      <c r="F16" s="8" t="s">
        <v>621</v>
      </c>
      <c r="G16" s="8">
        <v>4.49</v>
      </c>
      <c r="H16" s="8"/>
    </row>
    <row r="17" spans="1:8" s="1" customFormat="1" ht="15">
      <c r="A17" s="8">
        <v>9</v>
      </c>
      <c r="B17" s="329" t="s">
        <v>658</v>
      </c>
      <c r="C17" s="326">
        <v>41912</v>
      </c>
      <c r="D17" s="9" t="s">
        <v>619</v>
      </c>
      <c r="E17" s="329" t="s">
        <v>659</v>
      </c>
      <c r="F17" s="8" t="s">
        <v>621</v>
      </c>
      <c r="G17" s="8">
        <v>5.01</v>
      </c>
      <c r="H17" s="8">
        <v>56.1</v>
      </c>
    </row>
    <row r="18" spans="1:8" s="1" customFormat="1" ht="15">
      <c r="A18" s="8">
        <v>10</v>
      </c>
      <c r="B18" s="329" t="s">
        <v>660</v>
      </c>
      <c r="C18" s="326">
        <v>41943</v>
      </c>
      <c r="D18" s="9" t="s">
        <v>619</v>
      </c>
      <c r="E18" s="329" t="s">
        <v>404</v>
      </c>
      <c r="F18" s="8" t="s">
        <v>621</v>
      </c>
      <c r="G18" s="8">
        <v>4.91</v>
      </c>
      <c r="H18" s="8">
        <v>24.6</v>
      </c>
    </row>
    <row r="19" spans="1:8" s="1" customFormat="1" ht="15">
      <c r="A19" s="8">
        <v>11</v>
      </c>
      <c r="B19" s="329" t="s">
        <v>661</v>
      </c>
      <c r="C19" s="326">
        <v>41973</v>
      </c>
      <c r="D19" s="9" t="s">
        <v>619</v>
      </c>
      <c r="E19" s="329" t="s">
        <v>662</v>
      </c>
      <c r="F19" s="8" t="s">
        <v>621</v>
      </c>
      <c r="G19" s="8">
        <v>5.05</v>
      </c>
      <c r="H19" s="8">
        <v>28.1</v>
      </c>
    </row>
    <row r="20" spans="1:8" s="1" customFormat="1" ht="15">
      <c r="A20" s="8">
        <v>12</v>
      </c>
      <c r="B20" s="329" t="s">
        <v>663</v>
      </c>
      <c r="C20" s="326">
        <v>42004</v>
      </c>
      <c r="D20" s="9" t="s">
        <v>619</v>
      </c>
      <c r="E20" s="329" t="s">
        <v>664</v>
      </c>
      <c r="F20" s="8" t="s">
        <v>621</v>
      </c>
      <c r="G20" s="8">
        <v>4.8</v>
      </c>
      <c r="H20" s="8">
        <v>59.3</v>
      </c>
    </row>
    <row r="21" spans="1:8" s="1" customFormat="1" ht="15">
      <c r="A21" s="8"/>
      <c r="B21" s="8" t="s">
        <v>139</v>
      </c>
      <c r="C21" s="8"/>
      <c r="D21" s="8"/>
      <c r="E21" s="8">
        <v>97</v>
      </c>
      <c r="F21" s="8"/>
      <c r="G21" s="8"/>
      <c r="H21" s="8">
        <v>423</v>
      </c>
    </row>
    <row r="22" spans="1:8" s="1" customFormat="1" ht="15">
      <c r="A22" s="13"/>
      <c r="B22" s="13"/>
      <c r="C22" s="13"/>
      <c r="D22" s="13"/>
      <c r="E22" s="13"/>
      <c r="F22" s="13"/>
      <c r="G22" s="13"/>
      <c r="H22" s="13"/>
    </row>
    <row r="23" spans="1:5" s="1" customFormat="1" ht="15.75" thickBot="1">
      <c r="A23" s="13" t="s">
        <v>136</v>
      </c>
      <c r="E23" s="89">
        <v>4.38</v>
      </c>
    </row>
    <row r="24" s="1" customFormat="1" ht="15">
      <c r="A24" s="13"/>
    </row>
    <row r="25" spans="1:5" s="1" customFormat="1" ht="15">
      <c r="A25" s="88" t="s">
        <v>138</v>
      </c>
      <c r="B25" s="327"/>
      <c r="C25" s="327"/>
      <c r="D25" s="327" t="s">
        <v>601</v>
      </c>
      <c r="E25" s="1" t="s">
        <v>622</v>
      </c>
    </row>
    <row r="26" spans="1:8" s="1" customFormat="1" ht="15.75" thickBot="1">
      <c r="A26"/>
      <c r="B26"/>
      <c r="C26"/>
      <c r="D26"/>
      <c r="E26"/>
      <c r="F26"/>
      <c r="G26"/>
      <c r="H26" s="1" t="s">
        <v>46</v>
      </c>
    </row>
    <row r="27" spans="1:8" s="1" customFormat="1" ht="15">
      <c r="A27" s="2"/>
      <c r="B27" s="5" t="s">
        <v>24</v>
      </c>
      <c r="C27" s="5"/>
      <c r="D27" s="5" t="s">
        <v>16</v>
      </c>
      <c r="E27" s="5" t="s">
        <v>32</v>
      </c>
      <c r="F27" s="5" t="s">
        <v>12</v>
      </c>
      <c r="G27" s="5" t="s">
        <v>35</v>
      </c>
      <c r="H27" s="5" t="s">
        <v>39</v>
      </c>
    </row>
    <row r="28" spans="1:8" s="1" customFormat="1" ht="15">
      <c r="A28" s="3" t="s">
        <v>23</v>
      </c>
      <c r="B28" s="11" t="s">
        <v>25</v>
      </c>
      <c r="C28" s="6" t="s">
        <v>26</v>
      </c>
      <c r="D28" s="11" t="s">
        <v>13</v>
      </c>
      <c r="E28" s="6" t="s">
        <v>33</v>
      </c>
      <c r="F28" s="6" t="s">
        <v>34</v>
      </c>
      <c r="G28" s="6" t="s">
        <v>36</v>
      </c>
      <c r="H28" s="6" t="s">
        <v>33</v>
      </c>
    </row>
    <row r="29" spans="1:8" s="1" customFormat="1" ht="30.75" thickBot="1">
      <c r="A29" s="4"/>
      <c r="B29" s="4"/>
      <c r="C29" s="4"/>
      <c r="D29" s="23" t="s">
        <v>14</v>
      </c>
      <c r="E29" s="23" t="s">
        <v>15</v>
      </c>
      <c r="F29" s="22" t="s">
        <v>120</v>
      </c>
      <c r="G29" s="4"/>
      <c r="H29" s="23" t="s">
        <v>37</v>
      </c>
    </row>
    <row r="30" spans="1:8" s="1" customFormat="1" ht="15">
      <c r="A30" s="9">
        <v>1</v>
      </c>
      <c r="B30" s="328" t="s">
        <v>646</v>
      </c>
      <c r="C30" s="325">
        <v>41670</v>
      </c>
      <c r="D30" s="9" t="s">
        <v>619</v>
      </c>
      <c r="E30" s="328" t="s">
        <v>665</v>
      </c>
      <c r="F30" s="9" t="s">
        <v>621</v>
      </c>
      <c r="G30" s="9">
        <v>4.28</v>
      </c>
      <c r="H30" s="19">
        <v>20.2</v>
      </c>
    </row>
    <row r="31" spans="1:8" s="1" customFormat="1" ht="15">
      <c r="A31" s="9">
        <v>2</v>
      </c>
      <c r="B31" s="328" t="s">
        <v>648</v>
      </c>
      <c r="C31" s="325">
        <v>41698</v>
      </c>
      <c r="D31" s="9" t="s">
        <v>619</v>
      </c>
      <c r="E31" s="328" t="s">
        <v>400</v>
      </c>
      <c r="F31" s="9" t="s">
        <v>621</v>
      </c>
      <c r="G31" s="9">
        <v>4.08</v>
      </c>
      <c r="H31" s="9">
        <v>16.8</v>
      </c>
    </row>
    <row r="32" spans="1:8" s="1" customFormat="1" ht="15">
      <c r="A32" s="8">
        <v>3</v>
      </c>
      <c r="B32" s="329" t="s">
        <v>650</v>
      </c>
      <c r="C32" s="326">
        <v>41729</v>
      </c>
      <c r="D32" s="9" t="s">
        <v>619</v>
      </c>
      <c r="E32" s="329" t="s">
        <v>666</v>
      </c>
      <c r="F32" s="8" t="s">
        <v>621</v>
      </c>
      <c r="G32" s="8">
        <v>4.07</v>
      </c>
      <c r="H32" s="8">
        <v>71.8</v>
      </c>
    </row>
    <row r="33" spans="1:8" s="1" customFormat="1" ht="15">
      <c r="A33" s="8">
        <v>4</v>
      </c>
      <c r="B33" s="329" t="s">
        <v>652</v>
      </c>
      <c r="C33" s="326">
        <v>41759</v>
      </c>
      <c r="D33" s="9" t="s">
        <v>619</v>
      </c>
      <c r="E33" s="329" t="s">
        <v>667</v>
      </c>
      <c r="F33" s="8" t="s">
        <v>621</v>
      </c>
      <c r="G33" s="8">
        <v>3.99</v>
      </c>
      <c r="H33" s="8">
        <v>18.4</v>
      </c>
    </row>
    <row r="34" spans="1:8" s="1" customFormat="1" ht="15">
      <c r="A34" s="8">
        <v>5</v>
      </c>
      <c r="B34" s="329" t="s">
        <v>654</v>
      </c>
      <c r="C34" s="326">
        <v>41790</v>
      </c>
      <c r="D34" s="9" t="s">
        <v>619</v>
      </c>
      <c r="E34" s="329" t="s">
        <v>659</v>
      </c>
      <c r="F34" s="8" t="s">
        <v>621</v>
      </c>
      <c r="G34" s="8">
        <v>3.85</v>
      </c>
      <c r="H34" s="8">
        <v>42.9</v>
      </c>
    </row>
    <row r="35" spans="1:8" s="1" customFormat="1" ht="15">
      <c r="A35" s="8">
        <v>6</v>
      </c>
      <c r="B35" s="329" t="s">
        <v>655</v>
      </c>
      <c r="C35" s="326">
        <v>41820</v>
      </c>
      <c r="D35" s="9" t="s">
        <v>619</v>
      </c>
      <c r="E35" s="329" t="s">
        <v>651</v>
      </c>
      <c r="F35" s="8" t="s">
        <v>621</v>
      </c>
      <c r="G35" s="8">
        <v>4.01</v>
      </c>
      <c r="H35" s="8">
        <v>52.2</v>
      </c>
    </row>
    <row r="36" spans="1:8" s="1" customFormat="1" ht="15">
      <c r="A36" s="8">
        <v>7</v>
      </c>
      <c r="B36" s="329" t="s">
        <v>656</v>
      </c>
      <c r="C36" s="326">
        <v>41851</v>
      </c>
      <c r="D36" s="9" t="s">
        <v>619</v>
      </c>
      <c r="E36" s="329" t="s">
        <v>668</v>
      </c>
      <c r="F36" s="8" t="s">
        <v>621</v>
      </c>
      <c r="G36" s="8">
        <v>4.06</v>
      </c>
      <c r="H36" s="8">
        <v>61.6</v>
      </c>
    </row>
    <row r="37" spans="1:8" ht="15">
      <c r="A37" s="8">
        <v>8</v>
      </c>
      <c r="B37" s="329" t="s">
        <v>657</v>
      </c>
      <c r="C37" s="326">
        <v>41882</v>
      </c>
      <c r="D37" s="9" t="s">
        <v>619</v>
      </c>
      <c r="E37" s="329" t="s">
        <v>669</v>
      </c>
      <c r="F37" s="8" t="s">
        <v>621</v>
      </c>
      <c r="G37" s="8">
        <v>4.49</v>
      </c>
      <c r="H37" s="8">
        <v>60.9</v>
      </c>
    </row>
    <row r="38" spans="1:8" ht="15">
      <c r="A38" s="8">
        <v>9</v>
      </c>
      <c r="B38" s="329" t="s">
        <v>658</v>
      </c>
      <c r="C38" s="326">
        <v>41912</v>
      </c>
      <c r="D38" s="9" t="s">
        <v>619</v>
      </c>
      <c r="E38" s="329" t="s">
        <v>670</v>
      </c>
      <c r="F38" s="8" t="s">
        <v>621</v>
      </c>
      <c r="G38" s="8">
        <v>5.01</v>
      </c>
      <c r="H38" s="8">
        <v>41.5</v>
      </c>
    </row>
    <row r="39" spans="1:8" ht="15">
      <c r="A39" s="8">
        <v>10</v>
      </c>
      <c r="B39" s="329" t="s">
        <v>660</v>
      </c>
      <c r="C39" s="326">
        <v>41943</v>
      </c>
      <c r="D39" s="9" t="s">
        <v>619</v>
      </c>
      <c r="E39" s="329" t="s">
        <v>671</v>
      </c>
      <c r="F39" s="8" t="s">
        <v>621</v>
      </c>
      <c r="G39" s="8">
        <v>4.91</v>
      </c>
      <c r="H39" s="8">
        <v>38</v>
      </c>
    </row>
    <row r="40" spans="1:8" ht="15">
      <c r="A40" s="8">
        <v>11</v>
      </c>
      <c r="B40" s="329" t="s">
        <v>661</v>
      </c>
      <c r="C40" s="326">
        <v>41973</v>
      </c>
      <c r="D40" s="9" t="s">
        <v>619</v>
      </c>
      <c r="E40" s="329" t="s">
        <v>672</v>
      </c>
      <c r="F40" s="8" t="s">
        <v>621</v>
      </c>
      <c r="G40" s="8">
        <v>5.05</v>
      </c>
      <c r="H40" s="8">
        <v>29.1</v>
      </c>
    </row>
    <row r="41" spans="1:8" ht="15">
      <c r="A41" s="8">
        <v>12</v>
      </c>
      <c r="B41" s="329" t="s">
        <v>663</v>
      </c>
      <c r="C41" s="326">
        <v>42004</v>
      </c>
      <c r="D41" s="9" t="s">
        <v>619</v>
      </c>
      <c r="E41" s="329" t="s">
        <v>673</v>
      </c>
      <c r="F41" s="8" t="s">
        <v>621</v>
      </c>
      <c r="G41" s="8">
        <v>4.8</v>
      </c>
      <c r="H41" s="8">
        <v>31</v>
      </c>
    </row>
    <row r="42" spans="1:8" ht="15">
      <c r="A42" s="8"/>
      <c r="B42" s="8" t="s">
        <v>139</v>
      </c>
      <c r="C42" s="8"/>
      <c r="D42" s="8"/>
      <c r="E42" s="8">
        <v>112.2</v>
      </c>
      <c r="F42" s="8"/>
      <c r="G42" s="8"/>
      <c r="H42" s="8">
        <v>484.4</v>
      </c>
    </row>
    <row r="43" spans="1:8" ht="15">
      <c r="A43" s="13"/>
      <c r="B43" s="13"/>
      <c r="C43" s="13"/>
      <c r="D43" s="13"/>
      <c r="E43" s="13"/>
      <c r="F43" s="13"/>
      <c r="G43" s="13"/>
      <c r="H43" s="13"/>
    </row>
    <row r="44" spans="1:8" ht="15.75" thickBot="1">
      <c r="A44" s="13" t="s">
        <v>136</v>
      </c>
      <c r="B44" s="1"/>
      <c r="C44" s="1"/>
      <c r="D44" s="1"/>
      <c r="E44" s="89">
        <v>4.38</v>
      </c>
      <c r="F44" s="1"/>
      <c r="G44" s="1"/>
      <c r="H44" s="1"/>
    </row>
  </sheetData>
  <sheetProtection/>
  <mergeCells count="1">
    <mergeCell ref="A2:G2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28">
      <selection activeCell="C23" sqref="C23:E25"/>
    </sheetView>
  </sheetViews>
  <sheetFormatPr defaultColWidth="9.140625" defaultRowHeight="15"/>
  <cols>
    <col min="1" max="1" width="4.140625" style="93" customWidth="1"/>
    <col min="2" max="2" width="64.28125" style="94" customWidth="1"/>
    <col min="3" max="3" width="11.28125" style="94" customWidth="1"/>
    <col min="4" max="4" width="12.00390625" style="94" customWidth="1"/>
    <col min="5" max="5" width="11.57421875" style="94" customWidth="1"/>
    <col min="6" max="16384" width="9.140625" style="94" customWidth="1"/>
  </cols>
  <sheetData>
    <row r="1" spans="2:6" ht="15">
      <c r="B1" s="1"/>
      <c r="C1" s="1"/>
      <c r="D1" s="1" t="s">
        <v>45</v>
      </c>
      <c r="E1" s="1"/>
      <c r="F1" s="1"/>
    </row>
    <row r="2" spans="2:6" ht="15">
      <c r="B2" s="385"/>
      <c r="C2" s="385"/>
      <c r="D2" s="385"/>
      <c r="E2" s="1"/>
      <c r="F2" s="1"/>
    </row>
    <row r="3" spans="2:6" ht="15.75">
      <c r="B3" s="118" t="s">
        <v>522</v>
      </c>
      <c r="C3" s="118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88" t="s">
        <v>605</v>
      </c>
      <c r="C5" s="385" t="s">
        <v>617</v>
      </c>
      <c r="D5" s="385"/>
      <c r="E5" s="91"/>
      <c r="F5" s="1"/>
    </row>
    <row r="6" ht="15.75" thickBot="1"/>
    <row r="7" spans="1:5" ht="15">
      <c r="A7" s="99"/>
      <c r="B7" s="5"/>
      <c r="C7" s="2"/>
      <c r="D7" s="2"/>
      <c r="E7" s="2"/>
    </row>
    <row r="8" spans="1:5" ht="15">
      <c r="A8" s="100"/>
      <c r="B8" s="6" t="s">
        <v>19</v>
      </c>
      <c r="C8" s="6" t="s">
        <v>17</v>
      </c>
      <c r="D8" s="6" t="s">
        <v>18</v>
      </c>
      <c r="E8" s="6" t="s">
        <v>84</v>
      </c>
    </row>
    <row r="9" spans="1:5" ht="15.75" thickBot="1">
      <c r="A9" s="101"/>
      <c r="B9" s="7"/>
      <c r="C9" s="4"/>
      <c r="D9" s="4"/>
      <c r="E9" s="7" t="s">
        <v>85</v>
      </c>
    </row>
    <row r="10" spans="1:5" ht="15">
      <c r="A10" s="98">
        <v>1</v>
      </c>
      <c r="B10" s="105" t="s">
        <v>145</v>
      </c>
      <c r="C10" s="103">
        <v>1358.32</v>
      </c>
      <c r="D10" s="103">
        <v>586.1</v>
      </c>
      <c r="E10" s="103">
        <v>-772.22</v>
      </c>
    </row>
    <row r="11" spans="1:5" ht="18.75" customHeight="1">
      <c r="A11" s="95" t="s">
        <v>167</v>
      </c>
      <c r="B11" s="96" t="s">
        <v>146</v>
      </c>
      <c r="C11" s="102">
        <v>14373.72</v>
      </c>
      <c r="D11" s="102">
        <v>10853.7</v>
      </c>
      <c r="E11" s="102">
        <v>-3520.02</v>
      </c>
    </row>
    <row r="12" spans="1:5" ht="19.5" customHeight="1">
      <c r="A12" s="95" t="s">
        <v>168</v>
      </c>
      <c r="B12" s="96" t="s">
        <v>147</v>
      </c>
      <c r="C12" s="102">
        <v>9</v>
      </c>
      <c r="D12" s="102">
        <v>6</v>
      </c>
      <c r="E12" s="102">
        <v>-3</v>
      </c>
    </row>
    <row r="13" spans="1:5" ht="21" customHeight="1">
      <c r="A13" s="95" t="s">
        <v>169</v>
      </c>
      <c r="B13" s="96" t="s">
        <v>148</v>
      </c>
      <c r="C13" s="102"/>
      <c r="D13" s="102"/>
      <c r="E13" s="102"/>
    </row>
    <row r="14" spans="1:5" ht="18.75" customHeight="1">
      <c r="A14" s="95">
        <f aca="true" t="shared" si="0" ref="A14:A34">A13+1</f>
        <v>3</v>
      </c>
      <c r="B14" s="97" t="s">
        <v>149</v>
      </c>
      <c r="C14" s="102">
        <v>1358.32</v>
      </c>
      <c r="D14" s="102">
        <v>586.1</v>
      </c>
      <c r="E14" s="102">
        <v>-772.22</v>
      </c>
    </row>
    <row r="15" spans="1:5" ht="23.25" customHeight="1">
      <c r="A15" s="95">
        <f t="shared" si="0"/>
        <v>4</v>
      </c>
      <c r="B15" s="96" t="s">
        <v>150</v>
      </c>
      <c r="C15" s="102">
        <v>14373.72</v>
      </c>
      <c r="D15" s="102">
        <v>10853.7</v>
      </c>
      <c r="E15" s="102">
        <v>-3520.02</v>
      </c>
    </row>
    <row r="16" spans="1:5" ht="30" customHeight="1">
      <c r="A16" s="95">
        <f t="shared" si="0"/>
        <v>5</v>
      </c>
      <c r="B16" s="96" t="s">
        <v>151</v>
      </c>
      <c r="C16" s="102">
        <v>9</v>
      </c>
      <c r="D16" s="102">
        <v>6</v>
      </c>
      <c r="E16" s="102">
        <v>-3</v>
      </c>
    </row>
    <row r="17" spans="1:5" ht="18.75" customHeight="1">
      <c r="A17" s="95">
        <f t="shared" si="0"/>
        <v>6</v>
      </c>
      <c r="B17" s="96" t="s">
        <v>152</v>
      </c>
      <c r="C17" s="102">
        <v>5040</v>
      </c>
      <c r="D17" s="102">
        <v>4200</v>
      </c>
      <c r="E17" s="102">
        <v>-840</v>
      </c>
    </row>
    <row r="18" spans="1:5" ht="18" customHeight="1">
      <c r="A18" s="95">
        <f t="shared" si="0"/>
        <v>7</v>
      </c>
      <c r="B18" s="96" t="s">
        <v>153</v>
      </c>
      <c r="C18" s="102">
        <v>5040</v>
      </c>
      <c r="D18" s="102">
        <v>4200</v>
      </c>
      <c r="E18" s="102">
        <v>-840</v>
      </c>
    </row>
    <row r="19" spans="1:5" ht="20.25" customHeight="1">
      <c r="A19" s="95">
        <f t="shared" si="0"/>
        <v>8</v>
      </c>
      <c r="B19" s="96" t="s">
        <v>154</v>
      </c>
      <c r="C19" s="102">
        <v>5040</v>
      </c>
      <c r="D19" s="102">
        <v>4200</v>
      </c>
      <c r="E19" s="102">
        <v>-840</v>
      </c>
    </row>
    <row r="20" spans="1:5" ht="18.75" customHeight="1">
      <c r="A20" s="95">
        <f t="shared" si="0"/>
        <v>9</v>
      </c>
      <c r="B20" s="97" t="s">
        <v>155</v>
      </c>
      <c r="C20" s="102"/>
      <c r="D20" s="102"/>
      <c r="E20" s="102"/>
    </row>
    <row r="21" spans="1:5" ht="20.25" customHeight="1">
      <c r="A21" s="95">
        <f t="shared" si="0"/>
        <v>10</v>
      </c>
      <c r="B21" s="96" t="s">
        <v>156</v>
      </c>
      <c r="C21" s="102"/>
      <c r="D21" s="102"/>
      <c r="E21" s="102"/>
    </row>
    <row r="22" spans="1:5" ht="23.25" customHeight="1">
      <c r="A22" s="95">
        <f t="shared" si="0"/>
        <v>11</v>
      </c>
      <c r="B22" s="96" t="s">
        <v>157</v>
      </c>
      <c r="C22" s="102"/>
      <c r="D22" s="102"/>
      <c r="E22" s="102"/>
    </row>
    <row r="23" spans="1:5" ht="19.5" customHeight="1">
      <c r="A23" s="95">
        <f t="shared" si="0"/>
        <v>12</v>
      </c>
      <c r="B23" s="96" t="s">
        <v>152</v>
      </c>
      <c r="C23" s="102"/>
      <c r="D23" s="102"/>
      <c r="E23" s="102"/>
    </row>
    <row r="24" spans="1:5" ht="20.25" customHeight="1">
      <c r="A24" s="95">
        <f t="shared" si="0"/>
        <v>13</v>
      </c>
      <c r="B24" s="96" t="s">
        <v>153</v>
      </c>
      <c r="C24" s="102"/>
      <c r="D24" s="102"/>
      <c r="E24" s="102"/>
    </row>
    <row r="25" spans="1:5" ht="18" customHeight="1">
      <c r="A25" s="95">
        <f t="shared" si="0"/>
        <v>14</v>
      </c>
      <c r="B25" s="96" t="s">
        <v>154</v>
      </c>
      <c r="C25" s="102"/>
      <c r="D25" s="102"/>
      <c r="E25" s="102"/>
    </row>
    <row r="26" spans="1:5" ht="18" customHeight="1">
      <c r="A26" s="95">
        <f t="shared" si="0"/>
        <v>15</v>
      </c>
      <c r="B26" s="97" t="s">
        <v>158</v>
      </c>
      <c r="C26" s="102"/>
      <c r="D26" s="102"/>
      <c r="E26" s="102"/>
    </row>
    <row r="27" spans="1:5" ht="19.5" customHeight="1">
      <c r="A27" s="95">
        <f t="shared" si="0"/>
        <v>16</v>
      </c>
      <c r="B27" s="96" t="s">
        <v>159</v>
      </c>
      <c r="C27" s="102"/>
      <c r="D27" s="102"/>
      <c r="E27" s="102"/>
    </row>
    <row r="28" spans="1:5" ht="23.25" customHeight="1">
      <c r="A28" s="95">
        <f t="shared" si="0"/>
        <v>17</v>
      </c>
      <c r="B28" s="96" t="s">
        <v>160</v>
      </c>
      <c r="C28" s="102"/>
      <c r="D28" s="102"/>
      <c r="E28" s="102"/>
    </row>
    <row r="29" spans="1:5" ht="20.25" customHeight="1">
      <c r="A29" s="95">
        <f t="shared" si="0"/>
        <v>18</v>
      </c>
      <c r="B29" s="97" t="s">
        <v>161</v>
      </c>
      <c r="C29" s="102"/>
      <c r="D29" s="102"/>
      <c r="E29" s="102"/>
    </row>
    <row r="30" spans="1:5" ht="19.5" customHeight="1">
      <c r="A30" s="95">
        <f t="shared" si="0"/>
        <v>19</v>
      </c>
      <c r="B30" s="96" t="s">
        <v>162</v>
      </c>
      <c r="C30" s="102"/>
      <c r="D30" s="102"/>
      <c r="E30" s="102"/>
    </row>
    <row r="31" spans="1:5" ht="19.5" customHeight="1">
      <c r="A31" s="95">
        <f t="shared" si="0"/>
        <v>20</v>
      </c>
      <c r="B31" s="96" t="s">
        <v>163</v>
      </c>
      <c r="C31" s="102"/>
      <c r="D31" s="102"/>
      <c r="E31" s="102"/>
    </row>
    <row r="32" spans="1:5" ht="28.5" customHeight="1">
      <c r="A32" s="95">
        <f t="shared" si="0"/>
        <v>21</v>
      </c>
      <c r="B32" s="97" t="s">
        <v>164</v>
      </c>
      <c r="C32" s="102"/>
      <c r="D32" s="102"/>
      <c r="E32" s="102"/>
    </row>
    <row r="33" spans="1:5" ht="24.75" customHeight="1">
      <c r="A33" s="95">
        <f t="shared" si="0"/>
        <v>22</v>
      </c>
      <c r="B33" s="96" t="s">
        <v>165</v>
      </c>
      <c r="C33" s="102"/>
      <c r="D33" s="102"/>
      <c r="E33" s="102"/>
    </row>
    <row r="34" spans="1:5" ht="26.25" customHeight="1">
      <c r="A34" s="95">
        <f t="shared" si="0"/>
        <v>23</v>
      </c>
      <c r="B34" s="96" t="s">
        <v>166</v>
      </c>
      <c r="C34" s="102"/>
      <c r="D34" s="102"/>
      <c r="E34" s="102"/>
    </row>
  </sheetData>
  <sheetProtection/>
  <mergeCells count="2">
    <mergeCell ref="B2:D2"/>
    <mergeCell ref="C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6.421875" style="24" customWidth="1"/>
    <col min="2" max="2" width="19.28125" style="24" customWidth="1"/>
    <col min="3" max="3" width="16.57421875" style="24" customWidth="1"/>
    <col min="4" max="4" width="11.7109375" style="24" customWidth="1"/>
    <col min="5" max="6" width="9.7109375" style="24" customWidth="1"/>
    <col min="7" max="16384" width="9.140625" style="24" customWidth="1"/>
  </cols>
  <sheetData>
    <row r="1" ht="12.75">
      <c r="C1" s="24" t="s">
        <v>532</v>
      </c>
    </row>
    <row r="3" spans="1:6" ht="24.75" customHeight="1">
      <c r="A3" s="421" t="s">
        <v>317</v>
      </c>
      <c r="B3" s="421"/>
      <c r="C3" s="421"/>
      <c r="D3" s="91"/>
      <c r="E3" s="91"/>
      <c r="F3" s="91"/>
    </row>
    <row r="4" spans="1:4" ht="15">
      <c r="A4" s="142"/>
      <c r="B4" s="92"/>
      <c r="C4" s="92"/>
      <c r="D4" s="91"/>
    </row>
    <row r="5" spans="1:3" ht="13.5" thickBot="1">
      <c r="A5" s="141" t="s">
        <v>78</v>
      </c>
      <c r="B5" s="92"/>
      <c r="C5" s="92"/>
    </row>
    <row r="6" spans="1:4" ht="12.75">
      <c r="A6" s="25"/>
      <c r="B6" s="26"/>
      <c r="C6" s="26"/>
      <c r="D6" s="26"/>
    </row>
    <row r="7" spans="1:4" ht="13.5" thickBot="1">
      <c r="A7" s="28"/>
      <c r="B7" s="120"/>
      <c r="C7" s="121" t="s">
        <v>11</v>
      </c>
      <c r="D7" s="120"/>
    </row>
    <row r="8" spans="1:4" ht="12.75">
      <c r="A8" s="31"/>
      <c r="B8" s="68"/>
      <c r="C8" s="68"/>
      <c r="D8" s="68"/>
    </row>
    <row r="9" spans="1:4" ht="12.75">
      <c r="A9" s="69"/>
      <c r="B9" s="69" t="s">
        <v>632</v>
      </c>
      <c r="C9" s="69" t="s">
        <v>633</v>
      </c>
      <c r="D9" s="69" t="s">
        <v>49</v>
      </c>
    </row>
    <row r="10" spans="1:4" ht="13.5" thickBot="1">
      <c r="A10" s="70"/>
      <c r="B10" s="70"/>
      <c r="C10" s="70"/>
      <c r="D10" s="70"/>
    </row>
    <row r="11" spans="1:4" ht="12.75">
      <c r="A11" s="129"/>
      <c r="B11" s="49">
        <v>0</v>
      </c>
      <c r="C11" s="49">
        <v>0</v>
      </c>
      <c r="D11" s="49">
        <v>0</v>
      </c>
    </row>
    <row r="12" spans="1:4" ht="12.75">
      <c r="A12" s="43"/>
      <c r="B12" s="49">
        <v>0</v>
      </c>
      <c r="C12" s="49">
        <v>0</v>
      </c>
      <c r="D12" s="49">
        <v>0</v>
      </c>
    </row>
    <row r="13" spans="1:4" ht="12.75">
      <c r="A13" s="135"/>
      <c r="B13" s="49">
        <v>0</v>
      </c>
      <c r="C13" s="49">
        <v>0</v>
      </c>
      <c r="D13" s="49">
        <v>0</v>
      </c>
    </row>
    <row r="14" spans="1:4" ht="12.75">
      <c r="A14" s="136"/>
      <c r="B14" s="53">
        <v>0</v>
      </c>
      <c r="C14" s="39">
        <v>0</v>
      </c>
      <c r="D14" s="49">
        <v>0</v>
      </c>
    </row>
    <row r="15" spans="1:4" ht="12.75">
      <c r="A15" s="138"/>
      <c r="B15" s="39">
        <v>0</v>
      </c>
      <c r="C15" s="39">
        <v>0</v>
      </c>
      <c r="D15" s="49">
        <v>0</v>
      </c>
    </row>
    <row r="16" spans="1:4" ht="12.75">
      <c r="A16" s="136"/>
      <c r="B16" s="49">
        <v>0</v>
      </c>
      <c r="C16" s="49">
        <v>0</v>
      </c>
      <c r="D16" s="49">
        <v>0</v>
      </c>
    </row>
    <row r="17" spans="1:4" ht="13.5">
      <c r="A17" s="145" t="s">
        <v>86</v>
      </c>
      <c r="B17" s="39">
        <v>0</v>
      </c>
      <c r="C17" s="58">
        <v>0</v>
      </c>
      <c r="D17" s="49">
        <v>0</v>
      </c>
    </row>
    <row r="19" ht="12.75">
      <c r="A19" s="24" t="s">
        <v>313</v>
      </c>
    </row>
    <row r="20" ht="12.75">
      <c r="A20" s="24" t="s">
        <v>310</v>
      </c>
    </row>
    <row r="21" ht="12.75">
      <c r="A21" s="24" t="s">
        <v>311</v>
      </c>
    </row>
    <row r="22" ht="12.75">
      <c r="A22" s="24" t="s">
        <v>312</v>
      </c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3">
      <selection activeCell="M16" sqref="M16"/>
    </sheetView>
  </sheetViews>
  <sheetFormatPr defaultColWidth="9.140625" defaultRowHeight="15"/>
  <cols>
    <col min="1" max="1" width="5.7109375" style="24" customWidth="1"/>
    <col min="2" max="2" width="19.28125" style="24" customWidth="1"/>
    <col min="3" max="3" width="16.57421875" style="24" customWidth="1"/>
    <col min="4" max="4" width="11.7109375" style="24" customWidth="1"/>
    <col min="5" max="6" width="9.7109375" style="24" customWidth="1"/>
    <col min="7" max="16384" width="9.140625" style="24" customWidth="1"/>
  </cols>
  <sheetData>
    <row r="1" ht="12.75">
      <c r="L1" s="24" t="s">
        <v>533</v>
      </c>
    </row>
    <row r="3" spans="1:5" s="133" customFormat="1" ht="24.75" customHeight="1">
      <c r="A3" s="421" t="s">
        <v>316</v>
      </c>
      <c r="B3" s="429"/>
      <c r="C3" s="429"/>
      <c r="D3" s="298"/>
      <c r="E3" s="298"/>
    </row>
    <row r="4" spans="1:5" s="133" customFormat="1" ht="16.5" customHeight="1">
      <c r="A4" s="296"/>
      <c r="B4" s="298"/>
      <c r="C4" s="298"/>
      <c r="D4" s="298"/>
      <c r="E4" s="298"/>
    </row>
    <row r="5" spans="2:12" s="299" customFormat="1" ht="12.75">
      <c r="B5" s="24" t="s">
        <v>598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</row>
    <row r="6" spans="2:14" s="299" customFormat="1" ht="12.75">
      <c r="B6" s="24"/>
      <c r="C6" s="300"/>
      <c r="D6" s="300"/>
      <c r="E6" s="300"/>
      <c r="F6" s="300"/>
      <c r="G6" s="300"/>
      <c r="H6" s="300"/>
      <c r="I6" s="300"/>
      <c r="J6" s="300"/>
      <c r="K6" s="300"/>
      <c r="L6" s="300"/>
      <c r="N6" s="301" t="s">
        <v>591</v>
      </c>
    </row>
    <row r="7" spans="1:14" ht="39.75" customHeight="1">
      <c r="A7" s="422" t="s">
        <v>23</v>
      </c>
      <c r="B7" s="424" t="s">
        <v>78</v>
      </c>
      <c r="C7" s="426" t="s">
        <v>62</v>
      </c>
      <c r="D7" s="427"/>
      <c r="E7" s="428"/>
      <c r="F7" s="426" t="s">
        <v>592</v>
      </c>
      <c r="G7" s="427"/>
      <c r="H7" s="428"/>
      <c r="I7" s="426" t="s">
        <v>593</v>
      </c>
      <c r="J7" s="427"/>
      <c r="K7" s="428"/>
      <c r="L7" s="426" t="s">
        <v>594</v>
      </c>
      <c r="M7" s="427"/>
      <c r="N7" s="428"/>
    </row>
    <row r="8" spans="1:14" ht="25.5">
      <c r="A8" s="423"/>
      <c r="B8" s="425"/>
      <c r="C8" s="302" t="s">
        <v>674</v>
      </c>
      <c r="D8" s="302" t="s">
        <v>675</v>
      </c>
      <c r="E8" s="302" t="s">
        <v>597</v>
      </c>
      <c r="F8" s="302" t="s">
        <v>674</v>
      </c>
      <c r="G8" s="302" t="s">
        <v>675</v>
      </c>
      <c r="H8" s="302" t="s">
        <v>597</v>
      </c>
      <c r="I8" s="302" t="s">
        <v>674</v>
      </c>
      <c r="J8" s="302" t="s">
        <v>675</v>
      </c>
      <c r="K8" s="302" t="s">
        <v>597</v>
      </c>
      <c r="L8" s="302" t="s">
        <v>674</v>
      </c>
      <c r="M8" s="302" t="s">
        <v>675</v>
      </c>
      <c r="N8" s="302" t="s">
        <v>597</v>
      </c>
    </row>
    <row r="9" spans="1:14" ht="12.75">
      <c r="A9" s="303">
        <v>1</v>
      </c>
      <c r="B9" s="323" t="s">
        <v>601</v>
      </c>
      <c r="C9" s="302">
        <v>0</v>
      </c>
      <c r="D9" s="302">
        <v>0</v>
      </c>
      <c r="E9" s="302">
        <v>0</v>
      </c>
      <c r="F9" s="302">
        <v>0</v>
      </c>
      <c r="G9" s="302">
        <v>102.6</v>
      </c>
      <c r="H9" s="302"/>
      <c r="I9" s="302"/>
      <c r="J9" s="302"/>
      <c r="K9" s="302"/>
      <c r="L9" s="302"/>
      <c r="M9" s="302">
        <v>102.6</v>
      </c>
      <c r="N9" s="302"/>
    </row>
    <row r="10" spans="1:12" s="299" customFormat="1" ht="12.75">
      <c r="A10" s="24"/>
      <c r="B10" s="24"/>
      <c r="C10" s="300"/>
      <c r="D10" s="300"/>
      <c r="E10" s="300"/>
      <c r="F10" s="300"/>
      <c r="G10" s="300"/>
      <c r="H10" s="300"/>
      <c r="I10" s="300"/>
      <c r="J10" s="300"/>
      <c r="K10" s="300"/>
      <c r="L10" s="300"/>
    </row>
    <row r="11" spans="1:12" s="299" customFormat="1" ht="12.75">
      <c r="A11" s="24"/>
      <c r="B11" s="24"/>
      <c r="C11" s="300"/>
      <c r="D11" s="300"/>
      <c r="E11" s="300"/>
      <c r="F11" s="300"/>
      <c r="G11" s="300"/>
      <c r="H11" s="300"/>
      <c r="I11" s="300"/>
      <c r="J11" s="300"/>
      <c r="K11" s="300"/>
      <c r="L11" s="300"/>
    </row>
    <row r="12" spans="2:12" s="299" customFormat="1" ht="12.75">
      <c r="B12" s="24" t="s">
        <v>599</v>
      </c>
      <c r="C12" s="300"/>
      <c r="D12" s="300"/>
      <c r="E12" s="300"/>
      <c r="F12" s="300"/>
      <c r="G12" s="300"/>
      <c r="H12" s="300"/>
      <c r="I12" s="300"/>
      <c r="J12" s="300"/>
      <c r="K12" s="300"/>
      <c r="L12" s="300"/>
    </row>
    <row r="13" spans="2:14" s="299" customFormat="1" ht="12.75">
      <c r="B13" s="24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N13" s="301" t="s">
        <v>591</v>
      </c>
    </row>
    <row r="14" spans="1:14" s="299" customFormat="1" ht="33.75" customHeight="1">
      <c r="A14" s="422" t="s">
        <v>23</v>
      </c>
      <c r="B14" s="424" t="s">
        <v>78</v>
      </c>
      <c r="C14" s="426" t="s">
        <v>62</v>
      </c>
      <c r="D14" s="427"/>
      <c r="E14" s="428"/>
      <c r="F14" s="426" t="s">
        <v>592</v>
      </c>
      <c r="G14" s="427"/>
      <c r="H14" s="428"/>
      <c r="I14" s="426" t="s">
        <v>593</v>
      </c>
      <c r="J14" s="427"/>
      <c r="K14" s="428"/>
      <c r="L14" s="426" t="s">
        <v>594</v>
      </c>
      <c r="M14" s="427"/>
      <c r="N14" s="428"/>
    </row>
    <row r="15" spans="1:14" s="299" customFormat="1" ht="25.5">
      <c r="A15" s="423"/>
      <c r="B15" s="425"/>
      <c r="C15" s="302" t="s">
        <v>674</v>
      </c>
      <c r="D15" s="302" t="s">
        <v>675</v>
      </c>
      <c r="E15" s="302" t="s">
        <v>597</v>
      </c>
      <c r="F15" s="302" t="s">
        <v>674</v>
      </c>
      <c r="G15" s="302" t="s">
        <v>675</v>
      </c>
      <c r="H15" s="302" t="s">
        <v>597</v>
      </c>
      <c r="I15" s="302" t="s">
        <v>674</v>
      </c>
      <c r="J15" s="302" t="s">
        <v>675</v>
      </c>
      <c r="K15" s="302" t="s">
        <v>597</v>
      </c>
      <c r="L15" s="302" t="s">
        <v>674</v>
      </c>
      <c r="M15" s="302" t="s">
        <v>675</v>
      </c>
      <c r="N15" s="302" t="s">
        <v>597</v>
      </c>
    </row>
    <row r="16" spans="1:14" s="299" customFormat="1" ht="12.75">
      <c r="A16" s="303">
        <v>1</v>
      </c>
      <c r="B16" s="323" t="s">
        <v>601</v>
      </c>
      <c r="C16" s="302">
        <v>0</v>
      </c>
      <c r="D16" s="302">
        <v>0</v>
      </c>
      <c r="E16" s="302">
        <v>0</v>
      </c>
      <c r="F16" s="302">
        <v>0</v>
      </c>
      <c r="G16" s="302">
        <v>172.4</v>
      </c>
      <c r="H16" s="302"/>
      <c r="I16" s="302"/>
      <c r="J16" s="302"/>
      <c r="K16" s="302"/>
      <c r="L16" s="302"/>
      <c r="M16" s="302">
        <v>172.4</v>
      </c>
      <c r="N16" s="302"/>
    </row>
    <row r="17" spans="2:12" s="299" customFormat="1" ht="12.75">
      <c r="B17" s="24"/>
      <c r="C17" s="300"/>
      <c r="D17" s="300"/>
      <c r="E17" s="300"/>
      <c r="F17" s="300"/>
      <c r="G17" s="300"/>
      <c r="H17" s="300"/>
      <c r="I17" s="300"/>
      <c r="J17" s="300"/>
      <c r="K17" s="300"/>
      <c r="L17" s="300"/>
    </row>
    <row r="18" spans="2:12" s="299" customFormat="1" ht="12.75">
      <c r="B18" s="24"/>
      <c r="C18" s="300"/>
      <c r="D18" s="300"/>
      <c r="E18" s="300"/>
      <c r="F18" s="300"/>
      <c r="G18" s="300"/>
      <c r="H18" s="300"/>
      <c r="I18" s="300"/>
      <c r="J18" s="300"/>
      <c r="K18" s="300"/>
      <c r="L18" s="300"/>
    </row>
    <row r="19" spans="2:12" s="299" customFormat="1" ht="12.75">
      <c r="B19" s="24" t="s">
        <v>600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00"/>
    </row>
    <row r="20" spans="2:14" s="299" customFormat="1" ht="12.75">
      <c r="B20" s="24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N20" s="301" t="s">
        <v>591</v>
      </c>
    </row>
    <row r="21" spans="1:14" s="299" customFormat="1" ht="12.75">
      <c r="A21" s="422" t="s">
        <v>23</v>
      </c>
      <c r="B21" s="424" t="s">
        <v>78</v>
      </c>
      <c r="C21" s="426" t="s">
        <v>62</v>
      </c>
      <c r="D21" s="427"/>
      <c r="E21" s="428"/>
      <c r="F21" s="426" t="s">
        <v>592</v>
      </c>
      <c r="G21" s="427"/>
      <c r="H21" s="428"/>
      <c r="I21" s="426" t="s">
        <v>593</v>
      </c>
      <c r="J21" s="427"/>
      <c r="K21" s="428"/>
      <c r="L21" s="426" t="s">
        <v>594</v>
      </c>
      <c r="M21" s="427"/>
      <c r="N21" s="428"/>
    </row>
    <row r="22" spans="1:14" s="299" customFormat="1" ht="25.5">
      <c r="A22" s="423"/>
      <c r="B22" s="425"/>
      <c r="C22" s="302" t="s">
        <v>595</v>
      </c>
      <c r="D22" s="302" t="s">
        <v>596</v>
      </c>
      <c r="E22" s="302" t="s">
        <v>597</v>
      </c>
      <c r="F22" s="302" t="s">
        <v>595</v>
      </c>
      <c r="G22" s="302" t="s">
        <v>596</v>
      </c>
      <c r="H22" s="302" t="s">
        <v>597</v>
      </c>
      <c r="I22" s="302" t="s">
        <v>595</v>
      </c>
      <c r="J22" s="302" t="s">
        <v>596</v>
      </c>
      <c r="K22" s="302" t="s">
        <v>597</v>
      </c>
      <c r="L22" s="302" t="s">
        <v>595</v>
      </c>
      <c r="M22" s="302" t="s">
        <v>596</v>
      </c>
      <c r="N22" s="302" t="s">
        <v>597</v>
      </c>
    </row>
    <row r="23" spans="1:14" s="299" customFormat="1" ht="12.75">
      <c r="A23" s="303">
        <v>1</v>
      </c>
      <c r="B23" s="304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</row>
    <row r="24" spans="1:5" s="133" customFormat="1" ht="16.5" customHeight="1">
      <c r="A24" s="296"/>
      <c r="B24" s="298"/>
      <c r="C24" s="298"/>
      <c r="D24" s="298"/>
      <c r="E24" s="298"/>
    </row>
    <row r="26" ht="12.75">
      <c r="A26" s="24" t="s">
        <v>437</v>
      </c>
    </row>
    <row r="27" ht="12.75">
      <c r="A27" s="24" t="s">
        <v>438</v>
      </c>
    </row>
    <row r="28" ht="12.75">
      <c r="A28" s="24" t="s">
        <v>436</v>
      </c>
    </row>
    <row r="29" ht="12.75">
      <c r="A29" s="24" t="s">
        <v>439</v>
      </c>
    </row>
  </sheetData>
  <sheetProtection/>
  <mergeCells count="19">
    <mergeCell ref="A3:C3"/>
    <mergeCell ref="A7:A8"/>
    <mergeCell ref="B7:B8"/>
    <mergeCell ref="C7:E7"/>
    <mergeCell ref="F7:H7"/>
    <mergeCell ref="I7:K7"/>
    <mergeCell ref="L7:N7"/>
    <mergeCell ref="A14:A15"/>
    <mergeCell ref="B14:B15"/>
    <mergeCell ref="C14:E14"/>
    <mergeCell ref="F14:H14"/>
    <mergeCell ref="I14:K14"/>
    <mergeCell ref="L14:N14"/>
    <mergeCell ref="A21:A22"/>
    <mergeCell ref="B21:B22"/>
    <mergeCell ref="C21:E21"/>
    <mergeCell ref="F21:H21"/>
    <mergeCell ref="I21:K21"/>
    <mergeCell ref="L21:N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25">
      <selection activeCell="D46" sqref="D46"/>
    </sheetView>
  </sheetViews>
  <sheetFormatPr defaultColWidth="9.140625" defaultRowHeight="15"/>
  <cols>
    <col min="1" max="1" width="36.421875" style="24" customWidth="1"/>
    <col min="2" max="2" width="19.28125" style="24" customWidth="1"/>
    <col min="3" max="3" width="16.57421875" style="24" customWidth="1"/>
    <col min="4" max="4" width="11.7109375" style="24" customWidth="1"/>
    <col min="5" max="6" width="9.7109375" style="24" customWidth="1"/>
    <col min="7" max="16384" width="9.140625" style="24" customWidth="1"/>
  </cols>
  <sheetData>
    <row r="1" ht="12.75">
      <c r="C1" s="24" t="s">
        <v>611</v>
      </c>
    </row>
    <row r="3" spans="1:3" ht="12.75">
      <c r="A3" s="408" t="s">
        <v>520</v>
      </c>
      <c r="B3" s="408"/>
      <c r="C3" s="408"/>
    </row>
    <row r="4" spans="1:3" ht="13.5" thickBot="1">
      <c r="A4" s="324" t="s">
        <v>606</v>
      </c>
      <c r="B4" s="92"/>
      <c r="C4" s="92"/>
    </row>
    <row r="5" spans="1:4" ht="12.75">
      <c r="A5" s="25" t="s">
        <v>78</v>
      </c>
      <c r="B5" s="26" t="s">
        <v>601</v>
      </c>
      <c r="C5" s="26"/>
      <c r="D5" s="26"/>
    </row>
    <row r="6" spans="1:4" ht="13.5" thickBot="1">
      <c r="A6" s="28"/>
      <c r="B6" s="120"/>
      <c r="C6" s="121" t="s">
        <v>11</v>
      </c>
      <c r="D6" s="120"/>
    </row>
    <row r="7" spans="1:4" ht="12.75">
      <c r="A7" s="119"/>
      <c r="B7" s="68"/>
      <c r="C7" s="68"/>
      <c r="D7" s="68"/>
    </row>
    <row r="8" spans="1:4" ht="12.75">
      <c r="A8" s="123" t="s">
        <v>277</v>
      </c>
      <c r="B8" s="69" t="s">
        <v>632</v>
      </c>
      <c r="C8" s="69" t="s">
        <v>633</v>
      </c>
      <c r="D8" s="69" t="s">
        <v>49</v>
      </c>
    </row>
    <row r="9" spans="1:4" ht="13.5" thickBot="1">
      <c r="A9" s="122"/>
      <c r="B9" s="70"/>
      <c r="C9" s="70"/>
      <c r="D9" s="70"/>
    </row>
    <row r="10" spans="1:4" ht="12.75">
      <c r="A10" s="144" t="s">
        <v>281</v>
      </c>
      <c r="B10" s="49">
        <v>86.32</v>
      </c>
      <c r="C10" s="49">
        <v>314.4</v>
      </c>
      <c r="D10" s="49">
        <v>228.08</v>
      </c>
    </row>
    <row r="11" spans="1:4" ht="12.75">
      <c r="A11" s="144" t="s">
        <v>108</v>
      </c>
      <c r="B11" s="49"/>
      <c r="C11" s="49"/>
      <c r="D11" s="49"/>
    </row>
    <row r="12" spans="1:4" ht="13.5">
      <c r="A12" s="145" t="s">
        <v>279</v>
      </c>
      <c r="B12" s="49"/>
      <c r="C12" s="49"/>
      <c r="D12" s="49"/>
    </row>
    <row r="13" spans="1:4" ht="12.75">
      <c r="A13" s="146" t="s">
        <v>59</v>
      </c>
      <c r="B13" s="53"/>
      <c r="C13" s="39"/>
      <c r="D13" s="49"/>
    </row>
    <row r="14" spans="1:4" ht="12.75">
      <c r="A14" s="146" t="s">
        <v>60</v>
      </c>
      <c r="B14" s="39"/>
      <c r="C14" s="39"/>
      <c r="D14" s="49"/>
    </row>
    <row r="15" spans="1:4" ht="13.5">
      <c r="A15" s="147" t="s">
        <v>61</v>
      </c>
      <c r="B15" s="49"/>
      <c r="C15" s="49"/>
      <c r="D15" s="49"/>
    </row>
    <row r="16" spans="1:4" ht="13.5">
      <c r="A16" s="145" t="s">
        <v>280</v>
      </c>
      <c r="B16" s="39"/>
      <c r="C16" s="58"/>
      <c r="D16" s="49"/>
    </row>
    <row r="17" spans="1:4" ht="12.75">
      <c r="A17" s="148" t="s">
        <v>607</v>
      </c>
      <c r="B17" s="39">
        <v>41.18</v>
      </c>
      <c r="C17" s="58">
        <v>181.3</v>
      </c>
      <c r="D17" s="49">
        <v>140.12</v>
      </c>
    </row>
    <row r="18" spans="1:4" ht="13.5">
      <c r="A18" s="145" t="s">
        <v>608</v>
      </c>
      <c r="B18" s="39">
        <v>8.61</v>
      </c>
      <c r="C18" s="58">
        <v>146.5</v>
      </c>
      <c r="D18" s="49">
        <v>137.89</v>
      </c>
    </row>
    <row r="19" spans="1:4" ht="12.75">
      <c r="A19" s="146" t="s">
        <v>609</v>
      </c>
      <c r="B19" s="39"/>
      <c r="C19" s="58">
        <v>27.6</v>
      </c>
      <c r="D19" s="49">
        <v>27.6</v>
      </c>
    </row>
    <row r="20" spans="1:4" ht="12.75">
      <c r="A20" s="146" t="s">
        <v>610</v>
      </c>
      <c r="B20" s="39">
        <v>36.18</v>
      </c>
      <c r="C20" s="58">
        <v>7.2</v>
      </c>
      <c r="D20" s="49">
        <v>-28.98</v>
      </c>
    </row>
    <row r="21" spans="1:4" ht="13.5">
      <c r="A21" s="147"/>
      <c r="B21" s="39"/>
      <c r="C21" s="39"/>
      <c r="D21" s="49"/>
    </row>
    <row r="22" spans="1:4" ht="13.5">
      <c r="A22" s="145" t="s">
        <v>86</v>
      </c>
      <c r="B22" s="39">
        <v>86.32</v>
      </c>
      <c r="C22" s="39">
        <v>314.4</v>
      </c>
      <c r="D22" s="49">
        <v>228.08</v>
      </c>
    </row>
    <row r="23" spans="1:4" ht="12.75">
      <c r="A23" s="61"/>
      <c r="B23" s="61"/>
      <c r="C23" s="62"/>
      <c r="D23" s="61"/>
    </row>
    <row r="24" spans="1:4" ht="12.75">
      <c r="A24" s="63"/>
      <c r="B24" s="62"/>
      <c r="C24" s="63"/>
      <c r="D24" s="61"/>
    </row>
    <row r="25" ht="12.75">
      <c r="C25" s="24" t="s">
        <v>612</v>
      </c>
    </row>
    <row r="27" spans="1:3" ht="12.75">
      <c r="A27" s="408" t="s">
        <v>520</v>
      </c>
      <c r="B27" s="408"/>
      <c r="C27" s="408"/>
    </row>
    <row r="28" spans="1:3" ht="13.5" thickBot="1">
      <c r="A28" s="324" t="s">
        <v>613</v>
      </c>
      <c r="B28" s="324"/>
      <c r="C28" s="324"/>
    </row>
    <row r="29" spans="1:4" ht="12.75">
      <c r="A29" s="25" t="s">
        <v>78</v>
      </c>
      <c r="B29" s="26" t="s">
        <v>601</v>
      </c>
      <c r="C29" s="26"/>
      <c r="D29" s="26"/>
    </row>
    <row r="30" spans="1:4" ht="13.5" thickBot="1">
      <c r="A30" s="28"/>
      <c r="B30" s="120"/>
      <c r="C30" s="121" t="s">
        <v>11</v>
      </c>
      <c r="D30" s="120"/>
    </row>
    <row r="31" spans="1:4" ht="12.75">
      <c r="A31" s="119"/>
      <c r="B31" s="68"/>
      <c r="C31" s="68"/>
      <c r="D31" s="68"/>
    </row>
    <row r="32" spans="1:4" ht="12.75">
      <c r="A32" s="123" t="s">
        <v>277</v>
      </c>
      <c r="B32" s="69" t="s">
        <v>632</v>
      </c>
      <c r="C32" s="69" t="s">
        <v>633</v>
      </c>
      <c r="D32" s="69" t="s">
        <v>49</v>
      </c>
    </row>
    <row r="33" spans="1:4" ht="13.5" thickBot="1">
      <c r="A33" s="122"/>
      <c r="B33" s="70"/>
      <c r="C33" s="70"/>
      <c r="D33" s="70"/>
    </row>
    <row r="34" spans="1:4" ht="12.75">
      <c r="A34" s="144" t="s">
        <v>281</v>
      </c>
      <c r="B34" s="49">
        <v>125.55</v>
      </c>
      <c r="C34" s="49">
        <v>198.7</v>
      </c>
      <c r="D34" s="49">
        <v>73.15</v>
      </c>
    </row>
    <row r="35" spans="1:4" ht="12.75">
      <c r="A35" s="144" t="s">
        <v>108</v>
      </c>
      <c r="B35" s="49"/>
      <c r="C35" s="49"/>
      <c r="D35" s="49"/>
    </row>
    <row r="36" spans="1:4" ht="13.5">
      <c r="A36" s="145" t="s">
        <v>279</v>
      </c>
      <c r="B36" s="49"/>
      <c r="C36" s="49"/>
      <c r="D36" s="49"/>
    </row>
    <row r="37" spans="1:4" ht="12.75">
      <c r="A37" s="146" t="s">
        <v>59</v>
      </c>
      <c r="B37" s="53"/>
      <c r="C37" s="39"/>
      <c r="D37" s="49"/>
    </row>
    <row r="38" spans="1:4" ht="12.75">
      <c r="A38" s="146" t="s">
        <v>60</v>
      </c>
      <c r="B38" s="39"/>
      <c r="C38" s="39"/>
      <c r="D38" s="49"/>
    </row>
    <row r="39" spans="1:4" ht="12" customHeight="1">
      <c r="A39" s="147" t="s">
        <v>61</v>
      </c>
      <c r="B39" s="49"/>
      <c r="C39" s="49"/>
      <c r="D39" s="49"/>
    </row>
    <row r="40" spans="1:4" ht="13.5" hidden="1">
      <c r="A40" s="145"/>
      <c r="B40" s="39"/>
      <c r="C40" s="58"/>
      <c r="D40" s="49"/>
    </row>
    <row r="41" spans="1:4" ht="12.75">
      <c r="A41" s="148" t="s">
        <v>607</v>
      </c>
      <c r="B41" s="39">
        <v>65.02</v>
      </c>
      <c r="C41" s="58">
        <v>102.6</v>
      </c>
      <c r="D41" s="49">
        <v>88.7</v>
      </c>
    </row>
    <row r="42" spans="1:4" ht="13.5">
      <c r="A42" s="145" t="s">
        <v>608</v>
      </c>
      <c r="B42" s="39"/>
      <c r="C42" s="58">
        <v>52.3</v>
      </c>
      <c r="D42" s="49">
        <v>157.6</v>
      </c>
    </row>
    <row r="43" spans="1:4" ht="13.5">
      <c r="A43" s="147" t="s">
        <v>614</v>
      </c>
      <c r="B43" s="39"/>
      <c r="C43" s="39">
        <v>14.7</v>
      </c>
      <c r="D43" s="49">
        <v>2.5</v>
      </c>
    </row>
    <row r="44" spans="1:4" ht="13.5">
      <c r="A44" s="145" t="s">
        <v>616</v>
      </c>
      <c r="B44" s="39">
        <v>21.3</v>
      </c>
      <c r="C44" s="39">
        <v>2</v>
      </c>
      <c r="D44" s="49"/>
    </row>
    <row r="45" spans="1:4" ht="13.5">
      <c r="A45" s="145" t="s">
        <v>615</v>
      </c>
      <c r="B45" s="39">
        <v>39.23</v>
      </c>
      <c r="C45" s="39">
        <v>27.1</v>
      </c>
      <c r="D45" s="49">
        <v>-13.23</v>
      </c>
    </row>
    <row r="46" spans="1:4" ht="13.5">
      <c r="A46" s="145" t="s">
        <v>139</v>
      </c>
      <c r="B46" s="39">
        <v>125.55</v>
      </c>
      <c r="C46" s="58">
        <v>198.7</v>
      </c>
      <c r="D46" s="49">
        <v>73.15</v>
      </c>
    </row>
  </sheetData>
  <sheetProtection/>
  <mergeCells count="2">
    <mergeCell ref="A3:C3"/>
    <mergeCell ref="A27:C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9">
      <selection activeCell="D34" sqref="D34"/>
    </sheetView>
  </sheetViews>
  <sheetFormatPr defaultColWidth="9.140625" defaultRowHeight="15"/>
  <cols>
    <col min="1" max="1" width="36.421875" style="24" customWidth="1"/>
    <col min="2" max="2" width="19.28125" style="24" customWidth="1"/>
    <col min="3" max="3" width="16.57421875" style="24" customWidth="1"/>
    <col min="4" max="4" width="11.7109375" style="24" customWidth="1"/>
    <col min="5" max="6" width="9.7109375" style="24" customWidth="1"/>
    <col min="7" max="16384" width="9.140625" style="24" customWidth="1"/>
  </cols>
  <sheetData>
    <row r="1" ht="12.75">
      <c r="C1" s="24" t="s">
        <v>586</v>
      </c>
    </row>
    <row r="3" spans="1:5" ht="15">
      <c r="A3" s="408" t="s">
        <v>519</v>
      </c>
      <c r="B3" s="408"/>
      <c r="C3" s="408"/>
      <c r="D3" s="385"/>
      <c r="E3" s="385"/>
    </row>
    <row r="4" spans="1:3" ht="13.5" thickBot="1">
      <c r="A4" s="324" t="s">
        <v>617</v>
      </c>
      <c r="B4" s="92"/>
      <c r="C4" s="92"/>
    </row>
    <row r="5" spans="1:4" ht="12.75">
      <c r="A5" s="25" t="s">
        <v>78</v>
      </c>
      <c r="B5" s="26" t="s">
        <v>601</v>
      </c>
      <c r="C5" s="26"/>
      <c r="D5" s="26"/>
    </row>
    <row r="6" spans="1:4" ht="13.5" thickBot="1">
      <c r="A6" s="28"/>
      <c r="B6" s="120"/>
      <c r="C6" s="121" t="s">
        <v>11</v>
      </c>
      <c r="D6" s="120"/>
    </row>
    <row r="7" spans="1:4" ht="12.75">
      <c r="A7" s="31"/>
      <c r="B7" s="68"/>
      <c r="C7" s="68"/>
      <c r="D7" s="68"/>
    </row>
    <row r="8" spans="1:4" ht="12.75">
      <c r="A8" s="69" t="s">
        <v>277</v>
      </c>
      <c r="B8" s="69" t="s">
        <v>632</v>
      </c>
      <c r="C8" s="69" t="s">
        <v>633</v>
      </c>
      <c r="D8" s="69" t="s">
        <v>49</v>
      </c>
    </row>
    <row r="9" spans="1:4" ht="13.5" thickBot="1">
      <c r="A9" s="130"/>
      <c r="B9" s="70"/>
      <c r="C9" s="70"/>
      <c r="D9" s="70"/>
    </row>
    <row r="10" spans="1:4" ht="12.75">
      <c r="A10" s="129" t="s">
        <v>289</v>
      </c>
      <c r="B10" s="49">
        <v>403.75</v>
      </c>
      <c r="C10" s="49">
        <v>1012</v>
      </c>
      <c r="D10" s="49">
        <v>608.25</v>
      </c>
    </row>
    <row r="11" spans="1:4" ht="12.75">
      <c r="A11" s="48" t="s">
        <v>108</v>
      </c>
      <c r="B11" s="49"/>
      <c r="C11" s="49"/>
      <c r="D11" s="49"/>
    </row>
    <row r="12" spans="1:4" ht="13.5">
      <c r="A12" s="80" t="s">
        <v>282</v>
      </c>
      <c r="B12" s="49">
        <v>341.77</v>
      </c>
      <c r="C12" s="49">
        <v>604.8</v>
      </c>
      <c r="D12" s="49">
        <v>263.03</v>
      </c>
    </row>
    <row r="13" spans="1:4" ht="12.75">
      <c r="A13" s="124" t="s">
        <v>59</v>
      </c>
      <c r="B13" s="53">
        <v>3</v>
      </c>
      <c r="C13" s="39">
        <v>3</v>
      </c>
      <c r="D13" s="49"/>
    </row>
    <row r="14" spans="1:4" ht="12.75">
      <c r="A14" s="124" t="s">
        <v>60</v>
      </c>
      <c r="B14" s="39"/>
      <c r="C14" s="39">
        <v>16800</v>
      </c>
      <c r="D14" s="49"/>
    </row>
    <row r="15" spans="1:4" ht="13.5">
      <c r="A15" s="125" t="s">
        <v>61</v>
      </c>
      <c r="B15" s="49"/>
      <c r="C15" s="49">
        <v>181</v>
      </c>
      <c r="D15" s="49">
        <v>181</v>
      </c>
    </row>
    <row r="16" spans="1:4" ht="13.5">
      <c r="A16" s="80" t="s">
        <v>283</v>
      </c>
      <c r="B16" s="39">
        <v>61.98</v>
      </c>
      <c r="C16" s="58">
        <v>226.2</v>
      </c>
      <c r="D16" s="49">
        <v>164.22</v>
      </c>
    </row>
    <row r="17" spans="1:4" ht="12.75">
      <c r="A17" s="126" t="s">
        <v>278</v>
      </c>
      <c r="B17" s="39"/>
      <c r="C17" s="58"/>
      <c r="D17" s="49"/>
    </row>
    <row r="18" spans="1:4" ht="13.5">
      <c r="A18" s="50" t="s">
        <v>623</v>
      </c>
      <c r="B18" s="39">
        <v>14.88</v>
      </c>
      <c r="C18" s="58">
        <v>12</v>
      </c>
      <c r="D18" s="49">
        <v>-2.88</v>
      </c>
    </row>
    <row r="19" spans="1:4" ht="12.75">
      <c r="A19" s="54" t="s">
        <v>624</v>
      </c>
      <c r="B19" s="39">
        <v>16.05</v>
      </c>
      <c r="C19" s="58">
        <v>36</v>
      </c>
      <c r="D19" s="49">
        <v>19.95</v>
      </c>
    </row>
    <row r="20" spans="1:4" ht="12.75">
      <c r="A20" s="54" t="s">
        <v>625</v>
      </c>
      <c r="B20" s="39">
        <v>16.26</v>
      </c>
      <c r="C20" s="58">
        <v>35.8</v>
      </c>
      <c r="D20" s="49">
        <v>19.54</v>
      </c>
    </row>
    <row r="21" spans="1:4" ht="13.5">
      <c r="A21" s="59" t="s">
        <v>626</v>
      </c>
      <c r="B21" s="39">
        <v>2.66</v>
      </c>
      <c r="C21" s="39">
        <v>13.2</v>
      </c>
      <c r="D21" s="49">
        <v>10.54</v>
      </c>
    </row>
    <row r="22" spans="1:4" ht="13.5">
      <c r="A22" s="50" t="s">
        <v>627</v>
      </c>
      <c r="B22" s="39"/>
      <c r="C22" s="39">
        <v>59.9</v>
      </c>
      <c r="D22" s="49">
        <v>59.9</v>
      </c>
    </row>
    <row r="23" spans="1:4" ht="13.5">
      <c r="A23" s="59" t="s">
        <v>676</v>
      </c>
      <c r="B23" s="39">
        <v>12.13</v>
      </c>
      <c r="C23" s="39">
        <v>17.3</v>
      </c>
      <c r="D23" s="49">
        <v>5.17</v>
      </c>
    </row>
    <row r="24" spans="1:4" ht="13.5">
      <c r="A24" s="50" t="s">
        <v>628</v>
      </c>
      <c r="B24" s="49"/>
      <c r="C24" s="49">
        <v>52</v>
      </c>
      <c r="D24" s="49">
        <v>52</v>
      </c>
    </row>
    <row r="25" spans="1:4" ht="12.75">
      <c r="A25" s="54"/>
      <c r="B25" s="39"/>
      <c r="C25" s="39"/>
      <c r="D25" s="49"/>
    </row>
    <row r="26" spans="1:4" ht="12.75">
      <c r="A26" s="54"/>
      <c r="B26" s="39"/>
      <c r="C26" s="39"/>
      <c r="D26" s="49"/>
    </row>
    <row r="27" spans="1:4" ht="13.5">
      <c r="A27" s="59"/>
      <c r="B27" s="49"/>
      <c r="C27" s="39"/>
      <c r="D27" s="49"/>
    </row>
    <row r="28" spans="1:4" ht="13.5">
      <c r="A28" s="50"/>
      <c r="B28" s="39"/>
      <c r="C28" s="39"/>
      <c r="D28" s="49"/>
    </row>
    <row r="29" spans="1:4" ht="13.5">
      <c r="A29" s="145" t="s">
        <v>86</v>
      </c>
      <c r="B29" s="39"/>
      <c r="C29" s="39"/>
      <c r="D29" s="49"/>
    </row>
    <row r="30" spans="1:4" ht="12.75">
      <c r="A30" s="61"/>
      <c r="B30" s="61"/>
      <c r="C30" s="62"/>
      <c r="D30" s="61"/>
    </row>
    <row r="31" spans="1:4" ht="12.75">
      <c r="A31" s="63" t="s">
        <v>284</v>
      </c>
      <c r="B31" s="62"/>
      <c r="C31" s="63"/>
      <c r="D31" s="61"/>
    </row>
    <row r="32" spans="1:4" ht="12.75">
      <c r="A32" s="62"/>
      <c r="B32" s="62"/>
      <c r="C32" s="62"/>
      <c r="D32" s="61"/>
    </row>
    <row r="33" spans="1:4" ht="12.75">
      <c r="A33" s="127" t="s">
        <v>285</v>
      </c>
      <c r="B33" s="127">
        <v>341.77</v>
      </c>
      <c r="C33" s="127">
        <v>506.2</v>
      </c>
      <c r="D33" s="127">
        <v>164</v>
      </c>
    </row>
    <row r="34" spans="1:4" ht="12.75">
      <c r="A34" s="127" t="s">
        <v>286</v>
      </c>
      <c r="B34" s="127">
        <v>61.98</v>
      </c>
      <c r="C34" s="127">
        <v>506</v>
      </c>
      <c r="D34" s="127">
        <v>444</v>
      </c>
    </row>
    <row r="35" spans="1:4" ht="12.75">
      <c r="A35" s="127" t="s">
        <v>287</v>
      </c>
      <c r="B35" s="128"/>
      <c r="C35" s="127"/>
      <c r="D35" s="127"/>
    </row>
    <row r="36" ht="12.75">
      <c r="A36" s="24" t="s">
        <v>288</v>
      </c>
    </row>
  </sheetData>
  <sheetProtection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36.421875" style="24" customWidth="1"/>
    <col min="2" max="2" width="19.28125" style="24" customWidth="1"/>
    <col min="3" max="3" width="16.57421875" style="24" customWidth="1"/>
    <col min="4" max="4" width="11.7109375" style="24" customWidth="1"/>
    <col min="5" max="6" width="9.7109375" style="24" customWidth="1"/>
    <col min="7" max="16384" width="9.140625" style="24" customWidth="1"/>
  </cols>
  <sheetData>
    <row r="1" ht="12.75">
      <c r="C1" s="24" t="s">
        <v>290</v>
      </c>
    </row>
    <row r="3" spans="1:5" ht="15">
      <c r="A3" s="408" t="s">
        <v>309</v>
      </c>
      <c r="B3" s="408"/>
      <c r="C3" s="408"/>
      <c r="D3" s="385"/>
      <c r="E3" s="385"/>
    </row>
    <row r="4" spans="1:3" ht="13.5" thickBot="1">
      <c r="A4" s="92"/>
      <c r="B4" s="92"/>
      <c r="C4" s="92"/>
    </row>
    <row r="5" spans="1:4" ht="12.75">
      <c r="A5" s="25" t="s">
        <v>78</v>
      </c>
      <c r="B5" s="26"/>
      <c r="C5" s="26"/>
      <c r="D5" s="26"/>
    </row>
    <row r="6" spans="1:4" ht="13.5" thickBot="1">
      <c r="A6" s="28"/>
      <c r="B6" s="120"/>
      <c r="C6" s="121" t="s">
        <v>11</v>
      </c>
      <c r="D6" s="120"/>
    </row>
    <row r="7" spans="1:4" ht="12.75">
      <c r="A7" s="31"/>
      <c r="B7" s="68"/>
      <c r="C7" s="68"/>
      <c r="D7" s="68"/>
    </row>
    <row r="8" spans="1:4" ht="12.75">
      <c r="A8" s="69" t="s">
        <v>277</v>
      </c>
      <c r="B8" s="69" t="s">
        <v>632</v>
      </c>
      <c r="C8" s="69" t="s">
        <v>633</v>
      </c>
      <c r="D8" s="69" t="s">
        <v>49</v>
      </c>
    </row>
    <row r="9" spans="1:4" ht="13.5" thickBot="1">
      <c r="A9" s="130"/>
      <c r="B9" s="70"/>
      <c r="C9" s="70"/>
      <c r="D9" s="70"/>
    </row>
    <row r="10" spans="1:4" ht="12.75">
      <c r="A10" s="129" t="s">
        <v>304</v>
      </c>
      <c r="B10" s="49"/>
      <c r="C10" s="49"/>
      <c r="D10" s="49"/>
    </row>
    <row r="11" spans="1:4" ht="12.75">
      <c r="A11" s="43" t="s">
        <v>305</v>
      </c>
      <c r="B11" s="49"/>
      <c r="C11" s="49"/>
      <c r="D11" s="49"/>
    </row>
    <row r="12" spans="1:4" ht="12.75">
      <c r="A12" s="135" t="s">
        <v>291</v>
      </c>
      <c r="B12" s="49"/>
      <c r="C12" s="49"/>
      <c r="D12" s="49"/>
    </row>
    <row r="13" spans="1:4" ht="12.75">
      <c r="A13" s="136" t="s">
        <v>305</v>
      </c>
      <c r="B13" s="53"/>
      <c r="C13" s="39"/>
      <c r="D13" s="49"/>
    </row>
    <row r="14" spans="1:4" ht="12.75">
      <c r="A14" s="138" t="s">
        <v>292</v>
      </c>
      <c r="B14" s="39"/>
      <c r="C14" s="39"/>
      <c r="D14" s="49"/>
    </row>
    <row r="15" spans="1:4" ht="12.75">
      <c r="A15" s="136" t="s">
        <v>293</v>
      </c>
      <c r="B15" s="49"/>
      <c r="C15" s="49"/>
      <c r="D15" s="49"/>
    </row>
    <row r="16" spans="1:4" ht="12.75">
      <c r="A16" s="136" t="s">
        <v>306</v>
      </c>
      <c r="B16" s="39"/>
      <c r="C16" s="58"/>
      <c r="D16" s="49"/>
    </row>
    <row r="17" spans="1:4" ht="12.75">
      <c r="A17" s="139" t="s">
        <v>307</v>
      </c>
      <c r="B17" s="39"/>
      <c r="C17" s="58"/>
      <c r="D17" s="49"/>
    </row>
    <row r="18" spans="1:4" ht="12.75">
      <c r="A18" s="138" t="s">
        <v>308</v>
      </c>
      <c r="B18" s="39"/>
      <c r="C18" s="58"/>
      <c r="D18" s="49"/>
    </row>
    <row r="19" spans="1:4" ht="12.75">
      <c r="A19" s="136" t="s">
        <v>294</v>
      </c>
      <c r="B19" s="39"/>
      <c r="C19" s="58"/>
      <c r="D19" s="49"/>
    </row>
    <row r="20" spans="1:4" ht="12.75">
      <c r="A20" s="136" t="s">
        <v>295</v>
      </c>
      <c r="B20" s="39"/>
      <c r="C20" s="39"/>
      <c r="D20" s="49"/>
    </row>
    <row r="21" spans="1:4" ht="12.75">
      <c r="A21" s="136" t="s">
        <v>296</v>
      </c>
      <c r="B21" s="39"/>
      <c r="C21" s="39"/>
      <c r="D21" s="49"/>
    </row>
    <row r="22" spans="1:4" ht="12.75">
      <c r="A22" s="136" t="s">
        <v>297</v>
      </c>
      <c r="B22" s="39"/>
      <c r="C22" s="39"/>
      <c r="D22" s="49"/>
    </row>
    <row r="23" spans="1:4" ht="12.75">
      <c r="A23" s="137" t="s">
        <v>306</v>
      </c>
      <c r="B23" s="49"/>
      <c r="C23" s="49"/>
      <c r="D23" s="49"/>
    </row>
    <row r="24" spans="1:4" ht="12.75">
      <c r="A24" s="138" t="s">
        <v>298</v>
      </c>
      <c r="B24" s="39"/>
      <c r="C24" s="39"/>
      <c r="D24" s="49"/>
    </row>
    <row r="25" spans="1:4" ht="12.75">
      <c r="A25" s="138" t="s">
        <v>299</v>
      </c>
      <c r="B25" s="39"/>
      <c r="C25" s="39"/>
      <c r="D25" s="49"/>
    </row>
    <row r="26" spans="1:4" ht="12.75">
      <c r="A26" s="138" t="s">
        <v>300</v>
      </c>
      <c r="B26" s="49"/>
      <c r="C26" s="39"/>
      <c r="D26" s="49"/>
    </row>
    <row r="27" spans="1:4" ht="12.75">
      <c r="A27" s="138" t="s">
        <v>301</v>
      </c>
      <c r="B27" s="39"/>
      <c r="C27" s="39"/>
      <c r="D27" s="49"/>
    </row>
    <row r="28" spans="1:4" s="133" customFormat="1" ht="25.5">
      <c r="A28" s="140" t="s">
        <v>302</v>
      </c>
      <c r="B28" s="131"/>
      <c r="C28" s="131"/>
      <c r="D28" s="132"/>
    </row>
    <row r="29" spans="1:4" ht="25.5">
      <c r="A29" s="140" t="s">
        <v>303</v>
      </c>
      <c r="B29" s="128"/>
      <c r="C29" s="134"/>
      <c r="D29" s="128"/>
    </row>
  </sheetData>
  <sheetProtection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zoomScale="80" zoomScaleNormal="80" zoomScalePageLayoutView="0" workbookViewId="0" topLeftCell="A1">
      <selection activeCell="H2" sqref="H2:I2"/>
    </sheetView>
  </sheetViews>
  <sheetFormatPr defaultColWidth="9.140625" defaultRowHeight="15"/>
  <cols>
    <col min="2" max="2" width="11.57421875" style="0" customWidth="1"/>
    <col min="12" max="12" width="10.7109375" style="0" customWidth="1"/>
    <col min="16" max="16" width="12.28125" style="0" customWidth="1"/>
    <col min="17" max="17" width="13.8515625" style="0" customWidth="1"/>
    <col min="18" max="18" width="12.00390625" style="0" customWidth="1"/>
    <col min="19" max="19" width="10.140625" style="0" bestFit="1" customWidth="1"/>
    <col min="22" max="22" width="16.421875" style="0" customWidth="1"/>
    <col min="23" max="23" width="11.140625" style="0" customWidth="1"/>
    <col min="24" max="24" width="10.7109375" style="0" customWidth="1"/>
  </cols>
  <sheetData>
    <row r="1" ht="15">
      <c r="V1" s="210" t="s">
        <v>526</v>
      </c>
    </row>
    <row r="2" spans="1:24" ht="18">
      <c r="A2" s="231" t="s">
        <v>441</v>
      </c>
      <c r="B2" s="232"/>
      <c r="C2" s="232"/>
      <c r="D2" s="232"/>
      <c r="E2" s="233"/>
      <c r="F2" s="233"/>
      <c r="G2" s="233"/>
      <c r="H2" s="354" t="s">
        <v>601</v>
      </c>
      <c r="I2" s="354"/>
      <c r="J2" s="233"/>
      <c r="K2" s="233"/>
      <c r="L2" s="233"/>
      <c r="M2" s="233"/>
      <c r="N2" s="233"/>
      <c r="O2" s="233"/>
      <c r="P2" s="233"/>
      <c r="Q2" s="233"/>
      <c r="R2" s="233"/>
      <c r="S2" s="234"/>
      <c r="T2" s="235"/>
      <c r="U2" s="233"/>
      <c r="V2" s="233"/>
      <c r="W2" s="233"/>
      <c r="X2" s="233"/>
    </row>
    <row r="3" spans="1:24" ht="18">
      <c r="A3" s="236"/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4"/>
      <c r="T3" s="235"/>
      <c r="U3" s="233"/>
      <c r="V3" s="233"/>
      <c r="W3" s="233"/>
      <c r="X3" s="233"/>
    </row>
    <row r="4" spans="1:24" ht="15.75" thickBot="1">
      <c r="A4" s="368" t="s">
        <v>442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68"/>
      <c r="U4" s="368"/>
      <c r="V4" s="368"/>
      <c r="W4" s="368"/>
      <c r="X4" s="368"/>
    </row>
    <row r="5" spans="1:24" ht="15">
      <c r="A5" s="369" t="s">
        <v>23</v>
      </c>
      <c r="B5" s="350" t="s">
        <v>443</v>
      </c>
      <c r="C5" s="350" t="s">
        <v>444</v>
      </c>
      <c r="D5" s="350" t="s">
        <v>445</v>
      </c>
      <c r="E5" s="350" t="s">
        <v>446</v>
      </c>
      <c r="F5" s="350" t="s">
        <v>90</v>
      </c>
      <c r="G5" s="372" t="s">
        <v>447</v>
      </c>
      <c r="H5" s="350" t="s">
        <v>92</v>
      </c>
      <c r="I5" s="350" t="s">
        <v>448</v>
      </c>
      <c r="J5" s="350" t="s">
        <v>449</v>
      </c>
      <c r="K5" s="358" t="s">
        <v>450</v>
      </c>
      <c r="L5" s="359"/>
      <c r="M5" s="359"/>
      <c r="N5" s="360"/>
      <c r="O5" s="358" t="s">
        <v>451</v>
      </c>
      <c r="P5" s="359"/>
      <c r="Q5" s="360"/>
      <c r="R5" s="360"/>
      <c r="S5" s="361" t="s">
        <v>452</v>
      </c>
      <c r="T5" s="361"/>
      <c r="U5" s="361"/>
      <c r="V5" s="361"/>
      <c r="W5" s="362" t="s">
        <v>453</v>
      </c>
      <c r="X5" s="347" t="s">
        <v>454</v>
      </c>
    </row>
    <row r="6" spans="1:24" ht="15">
      <c r="A6" s="370"/>
      <c r="B6" s="351"/>
      <c r="C6" s="351"/>
      <c r="D6" s="351"/>
      <c r="E6" s="351"/>
      <c r="F6" s="351"/>
      <c r="G6" s="373"/>
      <c r="H6" s="351"/>
      <c r="I6" s="351"/>
      <c r="J6" s="351"/>
      <c r="K6" s="367" t="s">
        <v>455</v>
      </c>
      <c r="L6" s="365" t="s">
        <v>456</v>
      </c>
      <c r="M6" s="365" t="s">
        <v>457</v>
      </c>
      <c r="N6" s="365" t="s">
        <v>458</v>
      </c>
      <c r="O6" s="367" t="s">
        <v>4</v>
      </c>
      <c r="P6" s="237" t="s">
        <v>199</v>
      </c>
      <c r="Q6" s="237" t="s">
        <v>169</v>
      </c>
      <c r="R6" s="237" t="s">
        <v>397</v>
      </c>
      <c r="S6" s="353" t="s">
        <v>4</v>
      </c>
      <c r="T6" s="353" t="s">
        <v>395</v>
      </c>
      <c r="U6" s="353" t="s">
        <v>332</v>
      </c>
      <c r="V6" s="353" t="s">
        <v>333</v>
      </c>
      <c r="W6" s="363"/>
      <c r="X6" s="348"/>
    </row>
    <row r="7" spans="1:24" ht="55.5" customHeight="1">
      <c r="A7" s="371"/>
      <c r="B7" s="352"/>
      <c r="C7" s="352"/>
      <c r="D7" s="352"/>
      <c r="E7" s="352"/>
      <c r="F7" s="352"/>
      <c r="G7" s="374"/>
      <c r="H7" s="352"/>
      <c r="I7" s="352"/>
      <c r="J7" s="352"/>
      <c r="K7" s="352"/>
      <c r="L7" s="366"/>
      <c r="M7" s="366"/>
      <c r="N7" s="366"/>
      <c r="O7" s="352"/>
      <c r="P7" s="238" t="s">
        <v>78</v>
      </c>
      <c r="Q7" s="238" t="s">
        <v>78</v>
      </c>
      <c r="R7" s="238" t="s">
        <v>78</v>
      </c>
      <c r="S7" s="353"/>
      <c r="T7" s="353"/>
      <c r="U7" s="353"/>
      <c r="V7" s="353"/>
      <c r="W7" s="364"/>
      <c r="X7" s="349"/>
    </row>
    <row r="8" spans="1:24" ht="15">
      <c r="A8" s="239"/>
      <c r="B8" s="240" t="s">
        <v>459</v>
      </c>
      <c r="C8" s="240" t="s">
        <v>460</v>
      </c>
      <c r="D8" s="240" t="s">
        <v>199</v>
      </c>
      <c r="E8" s="240" t="s">
        <v>169</v>
      </c>
      <c r="F8" s="240" t="s">
        <v>397</v>
      </c>
      <c r="G8" s="240" t="s">
        <v>461</v>
      </c>
      <c r="H8" s="240" t="s">
        <v>404</v>
      </c>
      <c r="I8" s="240" t="s">
        <v>405</v>
      </c>
      <c r="J8" s="240" t="s">
        <v>406</v>
      </c>
      <c r="K8" s="240" t="s">
        <v>462</v>
      </c>
      <c r="L8" s="240" t="s">
        <v>463</v>
      </c>
      <c r="M8" s="240" t="s">
        <v>464</v>
      </c>
      <c r="N8" s="240" t="s">
        <v>465</v>
      </c>
      <c r="O8" s="240" t="s">
        <v>466</v>
      </c>
      <c r="P8" s="241" t="str">
        <f>"5.2.2."&amp;P6</f>
        <v>5.2.2.1</v>
      </c>
      <c r="Q8" s="241" t="str">
        <f>"5.2.2."&amp;Q6</f>
        <v>5.2.2.2</v>
      </c>
      <c r="R8" s="241" t="str">
        <f>"5.2.2."&amp;R6</f>
        <v>5.2.2.3</v>
      </c>
      <c r="S8" s="242" t="s">
        <v>408</v>
      </c>
      <c r="T8" s="242" t="s">
        <v>409</v>
      </c>
      <c r="U8" s="242" t="s">
        <v>410</v>
      </c>
      <c r="V8" s="242" t="s">
        <v>411</v>
      </c>
      <c r="W8" s="241" t="s">
        <v>467</v>
      </c>
      <c r="X8" s="243" t="s">
        <v>468</v>
      </c>
    </row>
    <row r="9" spans="1:24" ht="15">
      <c r="A9" s="244" t="s">
        <v>199</v>
      </c>
      <c r="B9" s="355" t="s">
        <v>78</v>
      </c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  <c r="V9" s="356"/>
      <c r="W9" s="356"/>
      <c r="X9" s="357"/>
    </row>
    <row r="10" spans="1:24" ht="45">
      <c r="A10" s="244" t="s">
        <v>469</v>
      </c>
      <c r="B10" s="245" t="s">
        <v>198</v>
      </c>
      <c r="C10" s="246" t="s">
        <v>470</v>
      </c>
      <c r="D10" s="247">
        <f>H10+E10-F10</f>
        <v>100.9</v>
      </c>
      <c r="E10" s="248">
        <v>1</v>
      </c>
      <c r="F10" s="248"/>
      <c r="G10" s="248"/>
      <c r="H10" s="249">
        <v>99.9</v>
      </c>
      <c r="I10" s="248"/>
      <c r="J10" s="249">
        <v>100.9</v>
      </c>
      <c r="K10" s="249">
        <v>1</v>
      </c>
      <c r="L10" s="249">
        <f>SUM(L11:L22)</f>
        <v>0</v>
      </c>
      <c r="M10" s="249">
        <f>SUM(M11:M22)</f>
        <v>0</v>
      </c>
      <c r="N10" s="249">
        <f>SUM(N11:N22)</f>
        <v>0</v>
      </c>
      <c r="O10" s="249"/>
      <c r="P10" s="250">
        <f>SUM(P11:P22)</f>
        <v>0</v>
      </c>
      <c r="Q10" s="250">
        <f>SUM(Q11:Q22)</f>
        <v>0</v>
      </c>
      <c r="R10" s="250">
        <f>SUM(R11:R22)</f>
        <v>0</v>
      </c>
      <c r="S10" s="249">
        <v>100900</v>
      </c>
      <c r="T10" s="249">
        <v>4500</v>
      </c>
      <c r="U10" s="249">
        <v>92200</v>
      </c>
      <c r="V10" s="249">
        <f>SUM(V11:V22)</f>
        <v>4200</v>
      </c>
      <c r="W10" s="249">
        <f>SUM(W11:W22)</f>
        <v>0</v>
      </c>
      <c r="X10" s="251">
        <f>SUM(X11:X22)</f>
        <v>100900</v>
      </c>
    </row>
    <row r="11" spans="1:24" ht="15">
      <c r="A11" s="244" t="s">
        <v>167</v>
      </c>
      <c r="B11" s="245" t="s">
        <v>412</v>
      </c>
      <c r="C11" s="246"/>
      <c r="D11" s="252"/>
      <c r="E11" s="252"/>
      <c r="F11" s="252"/>
      <c r="G11" s="252"/>
      <c r="H11" s="252"/>
      <c r="I11" s="252"/>
      <c r="J11" s="249">
        <v>5330</v>
      </c>
      <c r="K11" s="249">
        <v>120</v>
      </c>
      <c r="L11" s="248"/>
      <c r="M11" s="248"/>
      <c r="N11" s="248"/>
      <c r="O11" s="249">
        <f aca="true" t="shared" si="0" ref="O11:O22">SUM(P11:R11)</f>
        <v>0</v>
      </c>
      <c r="P11" s="253"/>
      <c r="Q11" s="253"/>
      <c r="R11" s="253"/>
      <c r="S11" s="249">
        <v>5330</v>
      </c>
      <c r="T11" s="253">
        <v>380</v>
      </c>
      <c r="U11" s="253">
        <v>4600</v>
      </c>
      <c r="V11" s="253">
        <v>350</v>
      </c>
      <c r="W11" s="253"/>
      <c r="X11" s="254">
        <v>5330</v>
      </c>
    </row>
    <row r="12" spans="1:24" ht="15">
      <c r="A12" s="244" t="s">
        <v>168</v>
      </c>
      <c r="B12" s="245" t="s">
        <v>413</v>
      </c>
      <c r="C12" s="246"/>
      <c r="D12" s="252"/>
      <c r="E12" s="252"/>
      <c r="F12" s="252"/>
      <c r="G12" s="252"/>
      <c r="H12" s="252"/>
      <c r="I12" s="252"/>
      <c r="J12" s="249">
        <v>5640</v>
      </c>
      <c r="K12" s="249">
        <v>120</v>
      </c>
      <c r="L12" s="248"/>
      <c r="M12" s="248"/>
      <c r="N12" s="248"/>
      <c r="O12" s="249">
        <f t="shared" si="0"/>
        <v>0</v>
      </c>
      <c r="P12" s="253"/>
      <c r="Q12" s="253"/>
      <c r="R12" s="253"/>
      <c r="S12" s="249">
        <v>5640</v>
      </c>
      <c r="T12" s="253">
        <v>370</v>
      </c>
      <c r="U12" s="253">
        <v>4920</v>
      </c>
      <c r="V12" s="253">
        <v>350</v>
      </c>
      <c r="W12" s="253"/>
      <c r="X12" s="254">
        <v>5640</v>
      </c>
    </row>
    <row r="13" spans="1:24" ht="15">
      <c r="A13" s="244" t="s">
        <v>343</v>
      </c>
      <c r="B13" s="245" t="s">
        <v>414</v>
      </c>
      <c r="C13" s="246"/>
      <c r="D13" s="252"/>
      <c r="E13" s="252"/>
      <c r="F13" s="252"/>
      <c r="G13" s="252"/>
      <c r="H13" s="252"/>
      <c r="I13" s="252"/>
      <c r="J13" s="249">
        <v>6260</v>
      </c>
      <c r="K13" s="249">
        <v>120</v>
      </c>
      <c r="L13" s="248"/>
      <c r="M13" s="248"/>
      <c r="N13" s="248"/>
      <c r="O13" s="249">
        <f t="shared" si="0"/>
        <v>0</v>
      </c>
      <c r="P13" s="253"/>
      <c r="Q13" s="253"/>
      <c r="R13" s="253"/>
      <c r="S13" s="249">
        <v>6260</v>
      </c>
      <c r="T13" s="253">
        <v>380</v>
      </c>
      <c r="U13" s="253">
        <v>5530</v>
      </c>
      <c r="V13" s="253">
        <v>350</v>
      </c>
      <c r="W13" s="253"/>
      <c r="X13" s="254">
        <v>6260</v>
      </c>
    </row>
    <row r="14" spans="1:24" ht="15">
      <c r="A14" s="244" t="s">
        <v>471</v>
      </c>
      <c r="B14" s="245" t="s">
        <v>416</v>
      </c>
      <c r="C14" s="246"/>
      <c r="D14" s="252"/>
      <c r="E14" s="252"/>
      <c r="F14" s="252"/>
      <c r="G14" s="252"/>
      <c r="H14" s="252"/>
      <c r="I14" s="252"/>
      <c r="J14" s="249">
        <v>6560</v>
      </c>
      <c r="K14" s="249">
        <v>120</v>
      </c>
      <c r="L14" s="248"/>
      <c r="M14" s="248"/>
      <c r="N14" s="248"/>
      <c r="O14" s="249">
        <f t="shared" si="0"/>
        <v>0</v>
      </c>
      <c r="P14" s="253"/>
      <c r="Q14" s="253"/>
      <c r="R14" s="253"/>
      <c r="S14" s="249">
        <v>6560</v>
      </c>
      <c r="T14" s="253">
        <v>380</v>
      </c>
      <c r="U14" s="253">
        <v>5830</v>
      </c>
      <c r="V14" s="253">
        <v>350</v>
      </c>
      <c r="W14" s="253"/>
      <c r="X14" s="254">
        <v>6560</v>
      </c>
    </row>
    <row r="15" spans="1:24" ht="15">
      <c r="A15" s="244" t="s">
        <v>472</v>
      </c>
      <c r="B15" s="245" t="s">
        <v>417</v>
      </c>
      <c r="C15" s="246"/>
      <c r="D15" s="252"/>
      <c r="E15" s="252"/>
      <c r="F15" s="252"/>
      <c r="G15" s="252"/>
      <c r="H15" s="252"/>
      <c r="I15" s="252"/>
      <c r="J15" s="249">
        <v>5640</v>
      </c>
      <c r="K15" s="249">
        <v>40</v>
      </c>
      <c r="L15" s="248"/>
      <c r="M15" s="248"/>
      <c r="N15" s="248"/>
      <c r="O15" s="249">
        <f t="shared" si="0"/>
        <v>0</v>
      </c>
      <c r="P15" s="253"/>
      <c r="Q15" s="253"/>
      <c r="R15" s="253"/>
      <c r="S15" s="249">
        <v>5640</v>
      </c>
      <c r="T15" s="253">
        <v>370</v>
      </c>
      <c r="U15" s="253">
        <v>4920</v>
      </c>
      <c r="V15" s="253">
        <v>350</v>
      </c>
      <c r="W15" s="253"/>
      <c r="X15" s="254">
        <v>5640</v>
      </c>
    </row>
    <row r="16" spans="1:24" ht="15">
      <c r="A16" s="244" t="s">
        <v>473</v>
      </c>
      <c r="B16" s="245" t="s">
        <v>418</v>
      </c>
      <c r="C16" s="246"/>
      <c r="D16" s="252"/>
      <c r="E16" s="252"/>
      <c r="F16" s="252"/>
      <c r="G16" s="252"/>
      <c r="H16" s="252"/>
      <c r="I16" s="252"/>
      <c r="J16" s="249">
        <v>13610</v>
      </c>
      <c r="K16" s="249">
        <f>SUM(L16:N16)</f>
        <v>0</v>
      </c>
      <c r="L16" s="248"/>
      <c r="M16" s="248"/>
      <c r="N16" s="248"/>
      <c r="O16" s="249">
        <f t="shared" si="0"/>
        <v>0</v>
      </c>
      <c r="P16" s="253"/>
      <c r="Q16" s="253"/>
      <c r="R16" s="253"/>
      <c r="S16" s="249">
        <v>13610</v>
      </c>
      <c r="T16" s="253">
        <v>370</v>
      </c>
      <c r="U16" s="253">
        <v>12890</v>
      </c>
      <c r="V16" s="253">
        <v>350</v>
      </c>
      <c r="W16" s="253"/>
      <c r="X16" s="254">
        <v>13610</v>
      </c>
    </row>
    <row r="17" spans="1:24" ht="15">
      <c r="A17" s="244" t="s">
        <v>474</v>
      </c>
      <c r="B17" s="245" t="s">
        <v>421</v>
      </c>
      <c r="C17" s="246"/>
      <c r="D17" s="252"/>
      <c r="E17" s="252"/>
      <c r="F17" s="252"/>
      <c r="G17" s="252"/>
      <c r="H17" s="252"/>
      <c r="I17" s="252"/>
      <c r="J17" s="249">
        <v>14130</v>
      </c>
      <c r="K17" s="249">
        <f>SUM(L17:N17)</f>
        <v>0</v>
      </c>
      <c r="L17" s="248"/>
      <c r="M17" s="248"/>
      <c r="N17" s="248"/>
      <c r="O17" s="249">
        <f t="shared" si="0"/>
        <v>0</v>
      </c>
      <c r="P17" s="253"/>
      <c r="Q17" s="253"/>
      <c r="R17" s="253"/>
      <c r="S17" s="249">
        <v>14130</v>
      </c>
      <c r="T17" s="253">
        <v>380</v>
      </c>
      <c r="U17" s="253">
        <v>13400</v>
      </c>
      <c r="V17" s="253">
        <v>350</v>
      </c>
      <c r="W17" s="253"/>
      <c r="X17" s="254">
        <v>14130</v>
      </c>
    </row>
    <row r="18" spans="1:24" ht="15">
      <c r="A18" s="244" t="s">
        <v>475</v>
      </c>
      <c r="B18" s="245" t="s">
        <v>422</v>
      </c>
      <c r="C18" s="246"/>
      <c r="D18" s="252"/>
      <c r="E18" s="252"/>
      <c r="F18" s="252"/>
      <c r="G18" s="252"/>
      <c r="H18" s="252"/>
      <c r="I18" s="252"/>
      <c r="J18" s="249">
        <v>14140</v>
      </c>
      <c r="K18" s="249">
        <f>SUM(L18:N18)</f>
        <v>0</v>
      </c>
      <c r="L18" s="248"/>
      <c r="M18" s="248"/>
      <c r="N18" s="248"/>
      <c r="O18" s="249">
        <f t="shared" si="0"/>
        <v>0</v>
      </c>
      <c r="P18" s="253"/>
      <c r="Q18" s="253"/>
      <c r="R18" s="253"/>
      <c r="S18" s="249">
        <v>14140</v>
      </c>
      <c r="T18" s="253">
        <v>380</v>
      </c>
      <c r="U18" s="253">
        <v>13410</v>
      </c>
      <c r="V18" s="253">
        <v>350</v>
      </c>
      <c r="W18" s="253"/>
      <c r="X18" s="254">
        <v>14140</v>
      </c>
    </row>
    <row r="19" spans="1:24" ht="15">
      <c r="A19" s="244" t="s">
        <v>476</v>
      </c>
      <c r="B19" s="245" t="s">
        <v>423</v>
      </c>
      <c r="C19" s="246"/>
      <c r="D19" s="252"/>
      <c r="E19" s="252"/>
      <c r="F19" s="252"/>
      <c r="G19" s="252"/>
      <c r="H19" s="252"/>
      <c r="I19" s="252"/>
      <c r="J19" s="249">
        <v>13130</v>
      </c>
      <c r="K19" s="249">
        <v>120</v>
      </c>
      <c r="L19" s="248"/>
      <c r="M19" s="248"/>
      <c r="N19" s="248"/>
      <c r="O19" s="249">
        <f t="shared" si="0"/>
        <v>0</v>
      </c>
      <c r="P19" s="253"/>
      <c r="Q19" s="253"/>
      <c r="R19" s="253"/>
      <c r="S19" s="249">
        <v>13130</v>
      </c>
      <c r="T19" s="253">
        <v>370</v>
      </c>
      <c r="U19" s="253">
        <v>12410</v>
      </c>
      <c r="V19" s="253">
        <v>350</v>
      </c>
      <c r="W19" s="253"/>
      <c r="X19" s="254">
        <v>13130</v>
      </c>
    </row>
    <row r="20" spans="1:24" ht="15">
      <c r="A20" s="244" t="s">
        <v>477</v>
      </c>
      <c r="B20" s="245" t="s">
        <v>426</v>
      </c>
      <c r="C20" s="246"/>
      <c r="D20" s="252"/>
      <c r="E20" s="252"/>
      <c r="F20" s="252"/>
      <c r="G20" s="252"/>
      <c r="H20" s="252"/>
      <c r="I20" s="252"/>
      <c r="J20" s="249">
        <v>5650</v>
      </c>
      <c r="K20" s="249">
        <v>120</v>
      </c>
      <c r="L20" s="248"/>
      <c r="M20" s="248"/>
      <c r="N20" s="248"/>
      <c r="O20" s="249">
        <f t="shared" si="0"/>
        <v>0</v>
      </c>
      <c r="P20" s="253"/>
      <c r="Q20" s="253"/>
      <c r="R20" s="253"/>
      <c r="S20" s="249">
        <v>5650</v>
      </c>
      <c r="T20" s="253">
        <v>380</v>
      </c>
      <c r="U20" s="253">
        <v>4920</v>
      </c>
      <c r="V20" s="253">
        <v>350</v>
      </c>
      <c r="W20" s="253"/>
      <c r="X20" s="254">
        <v>5650</v>
      </c>
    </row>
    <row r="21" spans="1:24" ht="15">
      <c r="A21" s="244" t="s">
        <v>478</v>
      </c>
      <c r="B21" s="245" t="s">
        <v>427</v>
      </c>
      <c r="C21" s="246"/>
      <c r="D21" s="252"/>
      <c r="E21" s="252"/>
      <c r="F21" s="252"/>
      <c r="G21" s="252"/>
      <c r="H21" s="252"/>
      <c r="I21" s="252"/>
      <c r="J21" s="249">
        <v>5380</v>
      </c>
      <c r="K21" s="249">
        <v>120</v>
      </c>
      <c r="L21" s="248"/>
      <c r="M21" s="248"/>
      <c r="N21" s="248"/>
      <c r="O21" s="249">
        <f t="shared" si="0"/>
        <v>0</v>
      </c>
      <c r="P21" s="253"/>
      <c r="Q21" s="253"/>
      <c r="R21" s="253"/>
      <c r="S21" s="249">
        <v>5380</v>
      </c>
      <c r="T21" s="253">
        <v>370</v>
      </c>
      <c r="U21" s="253">
        <v>4660</v>
      </c>
      <c r="V21" s="253">
        <v>350</v>
      </c>
      <c r="W21" s="253"/>
      <c r="X21" s="254">
        <v>5380</v>
      </c>
    </row>
    <row r="22" spans="1:24" ht="15.75" thickBot="1">
      <c r="A22" s="255" t="s">
        <v>479</v>
      </c>
      <c r="B22" s="256" t="s">
        <v>428</v>
      </c>
      <c r="C22" s="257"/>
      <c r="D22" s="258"/>
      <c r="E22" s="258"/>
      <c r="F22" s="258"/>
      <c r="G22" s="258"/>
      <c r="H22" s="258"/>
      <c r="I22" s="258"/>
      <c r="J22" s="259">
        <v>5430</v>
      </c>
      <c r="K22" s="259">
        <v>120</v>
      </c>
      <c r="L22" s="260"/>
      <c r="M22" s="260"/>
      <c r="N22" s="260"/>
      <c r="O22" s="259">
        <f t="shared" si="0"/>
        <v>0</v>
      </c>
      <c r="P22" s="261"/>
      <c r="Q22" s="261"/>
      <c r="R22" s="261"/>
      <c r="S22" s="259">
        <v>5430</v>
      </c>
      <c r="T22" s="261">
        <v>370</v>
      </c>
      <c r="U22" s="261">
        <v>4710</v>
      </c>
      <c r="V22" s="261">
        <v>350</v>
      </c>
      <c r="W22" s="261"/>
      <c r="X22" s="262">
        <v>5430</v>
      </c>
    </row>
  </sheetData>
  <sheetProtection/>
  <mergeCells count="27">
    <mergeCell ref="H5:H7"/>
    <mergeCell ref="K6:K7"/>
    <mergeCell ref="U6:U7"/>
    <mergeCell ref="A4:X4"/>
    <mergeCell ref="A5:A7"/>
    <mergeCell ref="B5:B7"/>
    <mergeCell ref="C5:C7"/>
    <mergeCell ref="D5:D7"/>
    <mergeCell ref="E5:E7"/>
    <mergeCell ref="F5:F7"/>
    <mergeCell ref="G5:G7"/>
    <mergeCell ref="W5:W7"/>
    <mergeCell ref="L6:L7"/>
    <mergeCell ref="M6:M7"/>
    <mergeCell ref="N6:N7"/>
    <mergeCell ref="O6:O7"/>
    <mergeCell ref="S6:S7"/>
    <mergeCell ref="X5:X7"/>
    <mergeCell ref="I5:I7"/>
    <mergeCell ref="T6:T7"/>
    <mergeCell ref="H2:I2"/>
    <mergeCell ref="V6:V7"/>
    <mergeCell ref="B9:X9"/>
    <mergeCell ref="J5:J7"/>
    <mergeCell ref="K5:N5"/>
    <mergeCell ref="O5:R5"/>
    <mergeCell ref="S5:V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9"/>
  <sheetViews>
    <sheetView zoomScale="70" zoomScaleNormal="70" zoomScalePageLayoutView="0" workbookViewId="0" topLeftCell="B1">
      <selection activeCell="I24" sqref="I24"/>
    </sheetView>
  </sheetViews>
  <sheetFormatPr defaultColWidth="13.8515625" defaultRowHeight="15"/>
  <cols>
    <col min="1" max="1" width="39.7109375" style="297" customWidth="1"/>
    <col min="2" max="16384" width="13.8515625" style="297" customWidth="1"/>
  </cols>
  <sheetData>
    <row r="2" ht="18.75">
      <c r="K2" s="297" t="s">
        <v>314</v>
      </c>
    </row>
    <row r="3" spans="1:12" ht="18.75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305"/>
    </row>
    <row r="4" spans="1:13" ht="18.75">
      <c r="A4" s="431" t="s">
        <v>122</v>
      </c>
      <c r="B4" s="431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</row>
    <row r="5" spans="1:13" ht="18.75">
      <c r="A5" s="306"/>
      <c r="B5" s="306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6" spans="1:13" ht="18.75">
      <c r="A6" s="307" t="s">
        <v>138</v>
      </c>
      <c r="B6" s="431" t="s">
        <v>601</v>
      </c>
      <c r="C6" s="431"/>
      <c r="D6" s="431"/>
      <c r="E6" s="305"/>
      <c r="F6" s="305"/>
      <c r="G6" s="305"/>
      <c r="H6" s="305"/>
      <c r="I6" s="305"/>
      <c r="J6" s="305"/>
      <c r="K6" s="305"/>
      <c r="L6" s="305"/>
      <c r="M6" s="305"/>
    </row>
    <row r="7" spans="11:12" ht="18.75">
      <c r="K7" s="308"/>
      <c r="L7" s="308"/>
    </row>
    <row r="8" spans="9:15" ht="19.5" thickBot="1">
      <c r="I8" s="308"/>
      <c r="J8" s="308"/>
      <c r="N8" s="308" t="s">
        <v>11</v>
      </c>
      <c r="O8" s="308"/>
    </row>
    <row r="9" spans="1:23" ht="19.5" thickBot="1">
      <c r="A9" s="309"/>
      <c r="B9" s="433" t="s">
        <v>269</v>
      </c>
      <c r="C9" s="434"/>
      <c r="D9" s="434"/>
      <c r="E9" s="434"/>
      <c r="F9" s="453"/>
      <c r="G9" s="457" t="s">
        <v>269</v>
      </c>
      <c r="H9" s="457"/>
      <c r="I9" s="457"/>
      <c r="J9" s="457"/>
      <c r="K9" s="458"/>
      <c r="L9" s="457" t="s">
        <v>318</v>
      </c>
      <c r="M9" s="457"/>
      <c r="N9" s="457"/>
      <c r="O9" s="457"/>
      <c r="P9" s="458"/>
      <c r="Q9" s="310"/>
      <c r="R9" s="432"/>
      <c r="S9" s="432"/>
      <c r="T9" s="432"/>
      <c r="U9" s="432"/>
      <c r="V9" s="432"/>
      <c r="W9" s="432"/>
    </row>
    <row r="10" spans="1:16" ht="18.75">
      <c r="A10" s="311" t="s">
        <v>42</v>
      </c>
      <c r="B10" s="311" t="s">
        <v>4</v>
      </c>
      <c r="C10" s="312" t="s">
        <v>270</v>
      </c>
      <c r="D10" s="313" t="s">
        <v>272</v>
      </c>
      <c r="E10" s="313" t="s">
        <v>273</v>
      </c>
      <c r="F10" s="330" t="s">
        <v>515</v>
      </c>
      <c r="G10" s="459" t="s">
        <v>4</v>
      </c>
      <c r="H10" s="460" t="s">
        <v>270</v>
      </c>
      <c r="I10" s="460" t="s">
        <v>272</v>
      </c>
      <c r="J10" s="460" t="s">
        <v>273</v>
      </c>
      <c r="K10" s="460" t="s">
        <v>515</v>
      </c>
      <c r="L10" s="459" t="s">
        <v>4</v>
      </c>
      <c r="M10" s="460" t="s">
        <v>270</v>
      </c>
      <c r="N10" s="460" t="s">
        <v>272</v>
      </c>
      <c r="O10" s="460" t="s">
        <v>273</v>
      </c>
      <c r="P10" s="460" t="s">
        <v>515</v>
      </c>
    </row>
    <row r="11" spans="1:16" ht="19.5" thickBot="1">
      <c r="A11" s="314"/>
      <c r="B11" s="314"/>
      <c r="C11" s="314" t="s">
        <v>271</v>
      </c>
      <c r="D11" s="315" t="s">
        <v>271</v>
      </c>
      <c r="E11" s="315" t="s">
        <v>274</v>
      </c>
      <c r="F11" s="454" t="s">
        <v>516</v>
      </c>
      <c r="G11" s="460"/>
      <c r="H11" s="460" t="s">
        <v>271</v>
      </c>
      <c r="I11" s="460" t="s">
        <v>271</v>
      </c>
      <c r="J11" s="460" t="s">
        <v>274</v>
      </c>
      <c r="K11" s="460" t="s">
        <v>516</v>
      </c>
      <c r="L11" s="460"/>
      <c r="M11" s="460" t="s">
        <v>271</v>
      </c>
      <c r="N11" s="460" t="s">
        <v>271</v>
      </c>
      <c r="O11" s="460" t="s">
        <v>274</v>
      </c>
      <c r="P11" s="460" t="s">
        <v>516</v>
      </c>
    </row>
    <row r="12" spans="1:16" ht="37.5">
      <c r="A12" s="316" t="s">
        <v>128</v>
      </c>
      <c r="B12" s="316">
        <v>0</v>
      </c>
      <c r="C12" s="317">
        <v>0</v>
      </c>
      <c r="D12" s="317">
        <v>0</v>
      </c>
      <c r="E12" s="317">
        <v>0</v>
      </c>
      <c r="F12" s="455">
        <v>0</v>
      </c>
      <c r="G12" s="318">
        <v>517.5</v>
      </c>
      <c r="H12" s="318">
        <v>510</v>
      </c>
      <c r="I12" s="318">
        <v>7.5</v>
      </c>
      <c r="J12" s="318">
        <v>0</v>
      </c>
      <c r="K12" s="318">
        <v>0</v>
      </c>
      <c r="L12" s="318">
        <v>634.6</v>
      </c>
      <c r="M12" s="318">
        <v>633.1</v>
      </c>
      <c r="N12" s="318">
        <v>1.5</v>
      </c>
      <c r="O12" s="318">
        <v>0</v>
      </c>
      <c r="P12" s="318">
        <v>0</v>
      </c>
    </row>
    <row r="13" spans="1:16" ht="18.75">
      <c r="A13" s="318" t="s">
        <v>41</v>
      </c>
      <c r="B13" s="318">
        <v>0</v>
      </c>
      <c r="C13" s="318">
        <v>0</v>
      </c>
      <c r="D13" s="318">
        <v>0</v>
      </c>
      <c r="E13" s="318">
        <v>0</v>
      </c>
      <c r="F13" s="456">
        <v>0</v>
      </c>
      <c r="G13" s="318">
        <v>0</v>
      </c>
      <c r="H13" s="318">
        <v>0</v>
      </c>
      <c r="I13" s="318">
        <v>0</v>
      </c>
      <c r="J13" s="318">
        <v>0</v>
      </c>
      <c r="K13" s="318">
        <v>0</v>
      </c>
      <c r="L13" s="318">
        <v>0</v>
      </c>
      <c r="M13" s="318">
        <v>0</v>
      </c>
      <c r="N13" s="318">
        <v>0</v>
      </c>
      <c r="O13" s="318">
        <v>0</v>
      </c>
      <c r="P13" s="318">
        <v>0</v>
      </c>
    </row>
    <row r="14" spans="1:16" ht="18.75">
      <c r="A14" s="319" t="s">
        <v>123</v>
      </c>
      <c r="B14" s="319">
        <v>0</v>
      </c>
      <c r="C14" s="318">
        <v>0</v>
      </c>
      <c r="D14" s="318">
        <v>0</v>
      </c>
      <c r="E14" s="318">
        <v>0</v>
      </c>
      <c r="F14" s="456">
        <v>0</v>
      </c>
      <c r="G14" s="318">
        <v>338</v>
      </c>
      <c r="H14" s="318">
        <v>338</v>
      </c>
      <c r="I14" s="318">
        <v>0</v>
      </c>
      <c r="J14" s="318">
        <v>0</v>
      </c>
      <c r="K14" s="318">
        <v>0</v>
      </c>
      <c r="L14" s="318">
        <v>0</v>
      </c>
      <c r="M14" s="318">
        <v>0</v>
      </c>
      <c r="N14" s="318">
        <v>0</v>
      </c>
      <c r="O14" s="318">
        <v>0</v>
      </c>
      <c r="P14" s="318">
        <v>0</v>
      </c>
    </row>
    <row r="15" spans="1:16" ht="18.75">
      <c r="A15" s="319" t="s">
        <v>124</v>
      </c>
      <c r="B15" s="319">
        <v>0</v>
      </c>
      <c r="C15" s="318">
        <v>0</v>
      </c>
      <c r="D15" s="318">
        <v>0</v>
      </c>
      <c r="E15" s="318">
        <v>0</v>
      </c>
      <c r="F15" s="456">
        <v>0</v>
      </c>
      <c r="G15" s="318">
        <v>0</v>
      </c>
      <c r="H15" s="318">
        <v>0</v>
      </c>
      <c r="I15" s="318">
        <v>0</v>
      </c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8">
        <v>0</v>
      </c>
      <c r="P15" s="318">
        <v>0</v>
      </c>
    </row>
    <row r="16" spans="1:16" ht="18.75">
      <c r="A16" s="318" t="s">
        <v>125</v>
      </c>
      <c r="B16" s="318">
        <v>0</v>
      </c>
      <c r="C16" s="318">
        <v>0</v>
      </c>
      <c r="D16" s="318">
        <v>0</v>
      </c>
      <c r="E16" s="318">
        <v>0</v>
      </c>
      <c r="F16" s="456">
        <v>0</v>
      </c>
      <c r="G16" s="318">
        <v>179.5</v>
      </c>
      <c r="H16" s="318">
        <v>172</v>
      </c>
      <c r="I16" s="318">
        <v>7.5</v>
      </c>
      <c r="J16" s="318">
        <v>0</v>
      </c>
      <c r="K16" s="318">
        <v>0</v>
      </c>
      <c r="L16" s="318">
        <v>634.6</v>
      </c>
      <c r="M16" s="318">
        <v>633.1</v>
      </c>
      <c r="N16" s="318">
        <v>1.5</v>
      </c>
      <c r="O16" s="318">
        <v>0</v>
      </c>
      <c r="P16" s="318">
        <v>0</v>
      </c>
    </row>
    <row r="17" spans="1:16" ht="18.75">
      <c r="A17" s="318" t="s">
        <v>126</v>
      </c>
      <c r="B17" s="318">
        <v>0</v>
      </c>
      <c r="C17" s="318">
        <v>0</v>
      </c>
      <c r="D17" s="318">
        <v>0</v>
      </c>
      <c r="E17" s="318">
        <v>0</v>
      </c>
      <c r="F17" s="456">
        <v>0</v>
      </c>
      <c r="G17" s="318">
        <v>129.8</v>
      </c>
      <c r="H17" s="318">
        <v>0</v>
      </c>
      <c r="I17" s="318">
        <v>129.8</v>
      </c>
      <c r="J17" s="318">
        <v>0</v>
      </c>
      <c r="K17" s="318">
        <v>0</v>
      </c>
      <c r="L17" s="318">
        <v>308.7</v>
      </c>
      <c r="M17" s="318"/>
      <c r="N17" s="318">
        <v>308.7</v>
      </c>
      <c r="O17" s="318">
        <v>0</v>
      </c>
      <c r="P17" s="318">
        <v>0</v>
      </c>
    </row>
    <row r="18" spans="1:16" ht="18.75">
      <c r="A18" s="319" t="s">
        <v>127</v>
      </c>
      <c r="B18" s="319">
        <v>0</v>
      </c>
      <c r="C18" s="318">
        <v>0</v>
      </c>
      <c r="D18" s="318">
        <v>0</v>
      </c>
      <c r="E18" s="318">
        <v>0</v>
      </c>
      <c r="F18" s="456">
        <v>0</v>
      </c>
      <c r="G18" s="318">
        <v>0</v>
      </c>
      <c r="H18" s="318">
        <v>0</v>
      </c>
      <c r="I18" s="318">
        <v>0</v>
      </c>
      <c r="J18" s="318">
        <v>0</v>
      </c>
      <c r="K18" s="318">
        <v>0</v>
      </c>
      <c r="L18" s="318">
        <v>17.5</v>
      </c>
      <c r="M18" s="318"/>
      <c r="N18" s="318">
        <v>2.7</v>
      </c>
      <c r="O18" s="318">
        <v>0</v>
      </c>
      <c r="P18" s="318">
        <v>14.8</v>
      </c>
    </row>
    <row r="19" spans="1:16" ht="18.75">
      <c r="A19" s="320" t="s">
        <v>139</v>
      </c>
      <c r="B19" s="320">
        <v>0</v>
      </c>
      <c r="C19" s="318">
        <v>0</v>
      </c>
      <c r="D19" s="318">
        <v>0</v>
      </c>
      <c r="E19" s="318">
        <v>0</v>
      </c>
      <c r="F19" s="456">
        <v>0</v>
      </c>
      <c r="G19" s="318">
        <v>647.3</v>
      </c>
      <c r="H19" s="318">
        <v>510</v>
      </c>
      <c r="I19" s="318">
        <v>137.3</v>
      </c>
      <c r="J19" s="318">
        <v>0</v>
      </c>
      <c r="K19" s="318">
        <v>0</v>
      </c>
      <c r="L19" s="318">
        <v>960.8</v>
      </c>
      <c r="M19" s="318">
        <v>510</v>
      </c>
      <c r="N19" s="318">
        <v>312.9</v>
      </c>
      <c r="O19" s="318">
        <v>0</v>
      </c>
      <c r="P19" s="318">
        <v>14.8</v>
      </c>
    </row>
  </sheetData>
  <sheetProtection/>
  <mergeCells count="8">
    <mergeCell ref="A3:K3"/>
    <mergeCell ref="A4:M4"/>
    <mergeCell ref="R9:T9"/>
    <mergeCell ref="U9:W9"/>
    <mergeCell ref="B9:F9"/>
    <mergeCell ref="G9:K9"/>
    <mergeCell ref="L9:P9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="70" zoomScaleNormal="70" zoomScalePageLayoutView="0" workbookViewId="0" topLeftCell="B1">
      <selection activeCell="P17" sqref="P17"/>
    </sheetView>
  </sheetViews>
  <sheetFormatPr defaultColWidth="9.140625" defaultRowHeight="15"/>
  <cols>
    <col min="1" max="1" width="53.8515625" style="1" customWidth="1"/>
    <col min="2" max="2" width="13.8515625" style="1" customWidth="1"/>
    <col min="3" max="4" width="13.421875" style="1" customWidth="1"/>
    <col min="5" max="5" width="13.140625" style="1" customWidth="1"/>
    <col min="6" max="6" width="11.7109375" style="1" customWidth="1"/>
    <col min="7" max="7" width="10.8515625" style="1" customWidth="1"/>
    <col min="8" max="8" width="11.57421875" style="1" customWidth="1"/>
    <col min="9" max="9" width="11.7109375" style="1" customWidth="1"/>
    <col min="10" max="10" width="11.8515625" style="1" customWidth="1"/>
    <col min="11" max="11" width="11.28125" style="1" customWidth="1"/>
    <col min="12" max="12" width="11.00390625" style="1" customWidth="1"/>
    <col min="13" max="13" width="12.8515625" style="1" customWidth="1"/>
    <col min="14" max="14" width="11.8515625" style="1" customWidth="1"/>
    <col min="15" max="15" width="12.57421875" style="1" customWidth="1"/>
    <col min="16" max="16" width="11.7109375" style="1" customWidth="1"/>
    <col min="17" max="16384" width="9.140625" style="1" customWidth="1"/>
  </cols>
  <sheetData>
    <row r="1" ht="15">
      <c r="F1" s="1" t="s">
        <v>315</v>
      </c>
    </row>
    <row r="2" spans="1:6" ht="15">
      <c r="A2" s="385"/>
      <c r="B2" s="385"/>
      <c r="C2" s="385"/>
      <c r="D2" s="385"/>
      <c r="E2" s="385"/>
      <c r="F2" s="385"/>
    </row>
    <row r="3" spans="1:7" ht="15">
      <c r="A3" s="418" t="s">
        <v>40</v>
      </c>
      <c r="B3" s="418"/>
      <c r="C3" s="418"/>
      <c r="D3" s="418"/>
      <c r="E3" s="385"/>
      <c r="F3" s="385"/>
      <c r="G3" s="385"/>
    </row>
    <row r="4" spans="1:7" ht="15">
      <c r="A4" s="73"/>
      <c r="B4" s="90"/>
      <c r="C4" s="90"/>
      <c r="D4" s="90"/>
      <c r="E4" s="74"/>
      <c r="F4" s="74"/>
      <c r="G4" s="74"/>
    </row>
    <row r="5" spans="1:7" ht="15">
      <c r="A5" s="88" t="s">
        <v>138</v>
      </c>
      <c r="B5" s="88" t="s">
        <v>601</v>
      </c>
      <c r="C5" s="88"/>
      <c r="D5" s="88"/>
      <c r="E5" s="76"/>
      <c r="F5" s="76"/>
      <c r="G5" s="76"/>
    </row>
    <row r="6" spans="6:15" ht="15.75" thickBot="1">
      <c r="F6" s="20"/>
      <c r="I6" s="20"/>
      <c r="O6" s="20" t="s">
        <v>11</v>
      </c>
    </row>
    <row r="7" spans="1:16" ht="15.75" thickBot="1">
      <c r="A7" s="288"/>
      <c r="B7" s="435" t="s">
        <v>319</v>
      </c>
      <c r="C7" s="419"/>
      <c r="D7" s="419"/>
      <c r="E7" s="419"/>
      <c r="F7" s="414"/>
      <c r="G7" s="435" t="s">
        <v>269</v>
      </c>
      <c r="H7" s="419"/>
      <c r="I7" s="419"/>
      <c r="J7" s="419"/>
      <c r="K7" s="414"/>
      <c r="L7" s="435" t="s">
        <v>318</v>
      </c>
      <c r="M7" s="419"/>
      <c r="N7" s="419"/>
      <c r="O7" s="419"/>
      <c r="P7" s="414"/>
    </row>
    <row r="8" spans="1:16" ht="15">
      <c r="A8" s="21" t="s">
        <v>43</v>
      </c>
      <c r="B8" s="21" t="s">
        <v>4</v>
      </c>
      <c r="C8" s="6" t="s">
        <v>270</v>
      </c>
      <c r="D8" s="14" t="s">
        <v>272</v>
      </c>
      <c r="E8" s="14" t="s">
        <v>273</v>
      </c>
      <c r="F8" s="14" t="s">
        <v>515</v>
      </c>
      <c r="G8" s="21" t="s">
        <v>4</v>
      </c>
      <c r="H8" s="5" t="s">
        <v>270</v>
      </c>
      <c r="I8" s="289" t="s">
        <v>272</v>
      </c>
      <c r="J8" s="289" t="s">
        <v>273</v>
      </c>
      <c r="K8" s="14" t="s">
        <v>515</v>
      </c>
      <c r="L8" s="21" t="s">
        <v>4</v>
      </c>
      <c r="M8" s="5" t="s">
        <v>270</v>
      </c>
      <c r="N8" s="289" t="s">
        <v>272</v>
      </c>
      <c r="O8" s="289" t="s">
        <v>273</v>
      </c>
      <c r="P8" s="289" t="s">
        <v>515</v>
      </c>
    </row>
    <row r="9" spans="1:16" ht="15.75" thickBot="1">
      <c r="A9" s="7"/>
      <c r="B9" s="7"/>
      <c r="C9" s="7" t="s">
        <v>271</v>
      </c>
      <c r="D9" s="290" t="s">
        <v>271</v>
      </c>
      <c r="E9" s="290" t="s">
        <v>274</v>
      </c>
      <c r="F9" s="290" t="s">
        <v>516</v>
      </c>
      <c r="G9" s="290"/>
      <c r="H9" s="7" t="s">
        <v>271</v>
      </c>
      <c r="I9" s="290" t="s">
        <v>271</v>
      </c>
      <c r="J9" s="290" t="s">
        <v>274</v>
      </c>
      <c r="K9" s="7" t="s">
        <v>516</v>
      </c>
      <c r="L9" s="290"/>
      <c r="M9" s="7" t="s">
        <v>271</v>
      </c>
      <c r="N9" s="290" t="s">
        <v>271</v>
      </c>
      <c r="O9" s="290" t="s">
        <v>274</v>
      </c>
      <c r="P9" s="290" t="s">
        <v>516</v>
      </c>
    </row>
    <row r="10" spans="1:16" ht="15">
      <c r="A10" s="86" t="s">
        <v>517</v>
      </c>
      <c r="B10" s="86">
        <v>0</v>
      </c>
      <c r="C10" s="86">
        <v>0</v>
      </c>
      <c r="D10" s="86">
        <v>0</v>
      </c>
      <c r="E10" s="9">
        <v>0</v>
      </c>
      <c r="F10" s="9">
        <v>0</v>
      </c>
      <c r="G10" s="9">
        <v>152.2</v>
      </c>
      <c r="H10" s="9">
        <v>70.7</v>
      </c>
      <c r="I10" s="9">
        <v>72.3</v>
      </c>
      <c r="J10" s="9"/>
      <c r="K10" s="9">
        <v>9.2</v>
      </c>
      <c r="L10" s="9">
        <v>126.2</v>
      </c>
      <c r="M10" s="9">
        <v>53.3</v>
      </c>
      <c r="N10" s="9">
        <v>72.3</v>
      </c>
      <c r="O10" s="9"/>
      <c r="P10" s="9">
        <v>0.6</v>
      </c>
    </row>
    <row r="11" spans="1:16" ht="15">
      <c r="A11" s="87" t="s">
        <v>129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">
        <v>152.2</v>
      </c>
      <c r="H11" s="8">
        <v>70.7</v>
      </c>
      <c r="I11" s="8">
        <v>72.3</v>
      </c>
      <c r="J11" s="8"/>
      <c r="K11" s="8">
        <v>9.2</v>
      </c>
      <c r="L11" s="8">
        <v>126.2</v>
      </c>
      <c r="M11" s="8">
        <v>53.3</v>
      </c>
      <c r="N11" s="8">
        <v>72.3</v>
      </c>
      <c r="O11" s="8"/>
      <c r="P11" s="8">
        <v>0.6</v>
      </c>
    </row>
    <row r="12" spans="1:16" ht="15">
      <c r="A12" s="16" t="s">
        <v>130</v>
      </c>
      <c r="B12" s="86">
        <v>0</v>
      </c>
      <c r="C12" s="86">
        <v>0</v>
      </c>
      <c r="D12" s="86">
        <v>0</v>
      </c>
      <c r="E12" s="86">
        <v>0</v>
      </c>
      <c r="F12" s="86">
        <v>0</v>
      </c>
      <c r="G12" s="8">
        <v>0</v>
      </c>
      <c r="H12" s="8">
        <v>0</v>
      </c>
      <c r="I12" s="8">
        <v>0</v>
      </c>
      <c r="J12" s="8"/>
      <c r="K12" s="8"/>
      <c r="L12" s="8">
        <v>110.5</v>
      </c>
      <c r="M12" s="8">
        <v>47</v>
      </c>
      <c r="N12" s="8">
        <v>63.5</v>
      </c>
      <c r="O12" s="8"/>
      <c r="P12" s="8">
        <v>0</v>
      </c>
    </row>
    <row r="13" spans="1:16" ht="15.75" customHeight="1">
      <c r="A13" s="16" t="s">
        <v>131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">
        <v>0</v>
      </c>
      <c r="H13" s="8">
        <v>0</v>
      </c>
      <c r="I13" s="8">
        <v>0</v>
      </c>
      <c r="J13" s="8"/>
      <c r="K13" s="8"/>
      <c r="L13" s="8">
        <v>384.2</v>
      </c>
      <c r="M13" s="8">
        <v>216.7</v>
      </c>
      <c r="N13" s="8"/>
      <c r="O13" s="8"/>
      <c r="P13" s="8"/>
    </row>
    <row r="14" spans="1:16" ht="15">
      <c r="A14" s="16" t="s">
        <v>132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">
        <v>0</v>
      </c>
      <c r="H14" s="8">
        <v>0</v>
      </c>
      <c r="I14" s="8">
        <v>0</v>
      </c>
      <c r="J14" s="8"/>
      <c r="K14" s="8"/>
      <c r="L14" s="8"/>
      <c r="M14" s="8">
        <v>73.5</v>
      </c>
      <c r="N14" s="8"/>
      <c r="O14" s="8"/>
      <c r="P14" s="8"/>
    </row>
    <row r="15" spans="1:16" ht="15">
      <c r="A15" s="16" t="s">
        <v>133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">
        <v>0</v>
      </c>
      <c r="H15" s="8">
        <v>0</v>
      </c>
      <c r="I15" s="8">
        <v>0</v>
      </c>
      <c r="J15" s="8"/>
      <c r="K15" s="8"/>
      <c r="L15" s="8"/>
      <c r="M15" s="8"/>
      <c r="N15" s="8"/>
      <c r="O15" s="8"/>
      <c r="P15" s="8"/>
    </row>
    <row r="16" spans="1:16" ht="15">
      <c r="A16" s="15" t="s">
        <v>134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">
        <v>0</v>
      </c>
      <c r="H16" s="8">
        <v>0</v>
      </c>
      <c r="I16" s="8">
        <v>0</v>
      </c>
      <c r="J16" s="8"/>
      <c r="K16" s="8"/>
      <c r="L16" s="8"/>
      <c r="M16" s="8"/>
      <c r="N16" s="8"/>
      <c r="O16" s="8"/>
      <c r="P16" s="8"/>
    </row>
    <row r="17" spans="1:16" ht="15">
      <c r="A17" s="16" t="s">
        <v>135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">
        <v>157.2</v>
      </c>
      <c r="H17" s="8">
        <v>79.4</v>
      </c>
      <c r="I17" s="8">
        <v>69.7</v>
      </c>
      <c r="J17" s="8"/>
      <c r="K17" s="8">
        <v>8.1</v>
      </c>
      <c r="L17" s="8">
        <v>620.9</v>
      </c>
      <c r="M17" s="8">
        <v>143.4</v>
      </c>
      <c r="N17" s="8">
        <v>343.6</v>
      </c>
      <c r="O17" s="8"/>
      <c r="P17" s="8">
        <v>5.5</v>
      </c>
    </row>
    <row r="18" spans="1:16" ht="15">
      <c r="A18" s="72" t="s">
        <v>139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">
        <v>309.4</v>
      </c>
      <c r="H18" s="8">
        <v>150.1</v>
      </c>
      <c r="I18" s="8">
        <v>142</v>
      </c>
      <c r="J18" s="8"/>
      <c r="K18" s="8">
        <v>17.3</v>
      </c>
      <c r="L18" s="8">
        <v>1019.4</v>
      </c>
      <c r="M18" s="8">
        <v>533.9</v>
      </c>
      <c r="N18" s="8">
        <v>479.4</v>
      </c>
      <c r="O18" s="8"/>
      <c r="P18" s="8">
        <v>6.1</v>
      </c>
    </row>
  </sheetData>
  <sheetProtection/>
  <mergeCells count="5">
    <mergeCell ref="L7:P7"/>
    <mergeCell ref="A2:F2"/>
    <mergeCell ref="A3:G3"/>
    <mergeCell ref="B7:F7"/>
    <mergeCell ref="G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0" zoomScaleNormal="70" zoomScalePageLayoutView="0" workbookViewId="0" topLeftCell="F9">
      <selection activeCell="J29" sqref="J29"/>
    </sheetView>
  </sheetViews>
  <sheetFormatPr defaultColWidth="9.140625" defaultRowHeight="15"/>
  <cols>
    <col min="1" max="1" width="27.57421875" style="1" customWidth="1"/>
    <col min="2" max="2" width="19.140625" style="1" customWidth="1"/>
    <col min="3" max="3" width="18.8515625" style="1" customWidth="1"/>
    <col min="4" max="4" width="19.140625" style="1" customWidth="1"/>
    <col min="5" max="5" width="18.8515625" style="1" customWidth="1"/>
    <col min="6" max="6" width="19.7109375" style="1" customWidth="1"/>
    <col min="7" max="7" width="18.28125" style="1" customWidth="1"/>
    <col min="8" max="8" width="19.00390625" style="1" customWidth="1"/>
    <col min="9" max="9" width="17.421875" style="1" customWidth="1"/>
    <col min="10" max="10" width="18.140625" style="1" customWidth="1"/>
    <col min="11" max="11" width="18.421875" style="1" customWidth="1"/>
    <col min="12" max="12" width="17.8515625" style="1" customWidth="1"/>
    <col min="13" max="13" width="18.8515625" style="1" customWidth="1"/>
    <col min="14" max="14" width="18.00390625" style="1" customWidth="1"/>
    <col min="15" max="15" width="17.8515625" style="1" customWidth="1"/>
    <col min="16" max="16384" width="9.140625" style="1" customWidth="1"/>
  </cols>
  <sheetData>
    <row r="1" ht="15">
      <c r="H1" s="1" t="s">
        <v>435</v>
      </c>
    </row>
    <row r="3" spans="1:8" ht="15">
      <c r="A3" s="418" t="s">
        <v>521</v>
      </c>
      <c r="B3" s="418"/>
      <c r="C3" s="418"/>
      <c r="D3" s="418"/>
      <c r="E3" s="418"/>
      <c r="F3" s="418"/>
      <c r="G3" s="418"/>
      <c r="H3" s="418"/>
    </row>
    <row r="4" spans="1:8" ht="15">
      <c r="A4" s="73"/>
      <c r="B4" s="73"/>
      <c r="C4" s="73"/>
      <c r="D4" s="73"/>
      <c r="E4" s="73"/>
      <c r="F4" s="73"/>
      <c r="G4" s="73"/>
      <c r="H4" s="73"/>
    </row>
    <row r="5" spans="1:4" ht="15">
      <c r="A5" s="88" t="s">
        <v>138</v>
      </c>
      <c r="B5" s="76"/>
      <c r="C5" s="321" t="s">
        <v>601</v>
      </c>
      <c r="D5" s="76"/>
    </row>
    <row r="6" ht="15.75" thickBot="1">
      <c r="A6" s="1" t="s">
        <v>617</v>
      </c>
    </row>
    <row r="7" spans="1:15" ht="18" customHeight="1" thickBot="1">
      <c r="A7" s="5" t="s">
        <v>79</v>
      </c>
      <c r="B7" s="438" t="s">
        <v>678</v>
      </c>
      <c r="C7" s="439"/>
      <c r="D7" s="439"/>
      <c r="E7" s="439"/>
      <c r="F7" s="439"/>
      <c r="G7" s="440"/>
      <c r="H7" s="438" t="s">
        <v>677</v>
      </c>
      <c r="I7" s="439"/>
      <c r="J7" s="439"/>
      <c r="K7" s="439"/>
      <c r="L7" s="439"/>
      <c r="M7" s="440"/>
      <c r="N7" s="441" t="s">
        <v>325</v>
      </c>
      <c r="O7" s="442"/>
    </row>
    <row r="8" spans="1:15" ht="49.5" customHeight="1" thickBot="1">
      <c r="A8" s="6" t="s">
        <v>80</v>
      </c>
      <c r="B8" s="443" t="s">
        <v>518</v>
      </c>
      <c r="C8" s="444"/>
      <c r="D8" s="435" t="s">
        <v>323</v>
      </c>
      <c r="E8" s="445"/>
      <c r="F8" s="435" t="s">
        <v>321</v>
      </c>
      <c r="G8" s="445"/>
      <c r="H8" s="443" t="s">
        <v>518</v>
      </c>
      <c r="I8" s="444"/>
      <c r="J8" s="435" t="s">
        <v>324</v>
      </c>
      <c r="K8" s="445"/>
      <c r="L8" s="435" t="s">
        <v>321</v>
      </c>
      <c r="M8" s="445"/>
      <c r="N8" s="446" t="s">
        <v>37</v>
      </c>
      <c r="O8" s="447"/>
    </row>
    <row r="9" spans="1:15" ht="19.5" customHeight="1" thickBot="1">
      <c r="A9" s="7"/>
      <c r="B9" s="331" t="s">
        <v>679</v>
      </c>
      <c r="C9" s="66" t="s">
        <v>680</v>
      </c>
      <c r="D9" s="331" t="s">
        <v>679</v>
      </c>
      <c r="E9" s="66" t="s">
        <v>680</v>
      </c>
      <c r="F9" s="331" t="s">
        <v>679</v>
      </c>
      <c r="G9" s="66" t="s">
        <v>680</v>
      </c>
      <c r="H9" s="331" t="s">
        <v>679</v>
      </c>
      <c r="I9" s="66" t="s">
        <v>680</v>
      </c>
      <c r="J9" s="331" t="s">
        <v>679</v>
      </c>
      <c r="K9" s="66" t="s">
        <v>680</v>
      </c>
      <c r="L9" s="331" t="s">
        <v>679</v>
      </c>
      <c r="M9" s="66" t="s">
        <v>680</v>
      </c>
      <c r="N9" s="331" t="s">
        <v>679</v>
      </c>
      <c r="O9" s="66" t="s">
        <v>680</v>
      </c>
    </row>
    <row r="10" spans="1:15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">
      <c r="A11" s="8" t="s">
        <v>81</v>
      </c>
      <c r="B11" s="8"/>
      <c r="C11" s="8"/>
      <c r="D11" s="8"/>
      <c r="E11" s="8"/>
      <c r="F11" s="8">
        <f>D11*B11</f>
        <v>0</v>
      </c>
      <c r="G11" s="8">
        <f>E11*C11</f>
        <v>0</v>
      </c>
      <c r="H11" s="8"/>
      <c r="I11" s="8"/>
      <c r="J11" s="8"/>
      <c r="K11" s="8"/>
      <c r="L11" s="8">
        <f>J11*H11</f>
        <v>0</v>
      </c>
      <c r="M11" s="8">
        <f>K11*I11</f>
        <v>0</v>
      </c>
      <c r="N11" s="8"/>
      <c r="O11" s="8"/>
    </row>
    <row r="12" spans="1:15" ht="15">
      <c r="A12" s="8" t="s">
        <v>82</v>
      </c>
      <c r="B12" s="8">
        <v>639.06</v>
      </c>
      <c r="C12" s="8">
        <v>639.05</v>
      </c>
      <c r="D12" s="8">
        <v>2611.81</v>
      </c>
      <c r="E12" s="8">
        <v>2724.12</v>
      </c>
      <c r="F12" s="8">
        <f>F13+F14+F15</f>
        <v>1669103.2985999999</v>
      </c>
      <c r="G12" s="8">
        <f>G13+G14+G15</f>
        <v>1740848.8859999997</v>
      </c>
      <c r="H12" s="8">
        <v>662.88</v>
      </c>
      <c r="I12" s="8">
        <v>418.12</v>
      </c>
      <c r="J12" s="8">
        <v>2611.81</v>
      </c>
      <c r="K12" s="461">
        <v>2724.12</v>
      </c>
      <c r="L12" s="8">
        <f>L13+L14+L15</f>
        <v>1731316.6128</v>
      </c>
      <c r="M12" s="8">
        <f>M13+M14+M15</f>
        <v>1139009.0544</v>
      </c>
      <c r="N12" s="8">
        <v>1731316.613</v>
      </c>
      <c r="O12" s="8">
        <v>505909.054</v>
      </c>
    </row>
    <row r="13" spans="1:15" ht="15">
      <c r="A13" s="67" t="s">
        <v>20</v>
      </c>
      <c r="B13" s="8"/>
      <c r="C13" s="8"/>
      <c r="D13" s="8"/>
      <c r="E13" s="8"/>
      <c r="F13" s="8">
        <f aca="true" t="shared" si="0" ref="F13:G16">D13*B13</f>
        <v>0</v>
      </c>
      <c r="G13" s="8">
        <f t="shared" si="0"/>
        <v>0</v>
      </c>
      <c r="H13" s="8"/>
      <c r="I13" s="8"/>
      <c r="J13" s="8"/>
      <c r="K13" s="8"/>
      <c r="L13" s="8">
        <f aca="true" t="shared" si="1" ref="L13:M16">J13*H13</f>
        <v>0</v>
      </c>
      <c r="M13" s="8">
        <f t="shared" si="1"/>
        <v>0</v>
      </c>
      <c r="N13" s="8"/>
      <c r="O13" s="8"/>
    </row>
    <row r="14" spans="1:15" ht="15">
      <c r="A14" s="67" t="s">
        <v>21</v>
      </c>
      <c r="B14" s="8"/>
      <c r="C14" s="8"/>
      <c r="D14" s="8"/>
      <c r="E14" s="8"/>
      <c r="F14" s="8">
        <f t="shared" si="0"/>
        <v>0</v>
      </c>
      <c r="G14" s="8">
        <f t="shared" si="0"/>
        <v>0</v>
      </c>
      <c r="H14" s="8"/>
      <c r="I14" s="8"/>
      <c r="J14" s="8"/>
      <c r="K14" s="8"/>
      <c r="L14" s="8">
        <f t="shared" si="1"/>
        <v>0</v>
      </c>
      <c r="M14" s="8">
        <f t="shared" si="1"/>
        <v>0</v>
      </c>
      <c r="N14" s="8"/>
      <c r="O14" s="8"/>
    </row>
    <row r="15" spans="1:15" ht="15">
      <c r="A15" s="8" t="s">
        <v>22</v>
      </c>
      <c r="B15" s="8">
        <v>639.06</v>
      </c>
      <c r="C15" s="8">
        <v>639.05</v>
      </c>
      <c r="D15" s="8">
        <v>2611.81</v>
      </c>
      <c r="E15" s="8">
        <v>2724.12</v>
      </c>
      <c r="F15" s="8">
        <f t="shared" si="0"/>
        <v>1669103.2985999999</v>
      </c>
      <c r="G15" s="8">
        <f t="shared" si="0"/>
        <v>1740848.8859999997</v>
      </c>
      <c r="H15" s="8">
        <v>662.88</v>
      </c>
      <c r="I15" s="8">
        <v>418.12</v>
      </c>
      <c r="J15" s="8">
        <v>2611.81</v>
      </c>
      <c r="K15" s="8">
        <v>2724.12</v>
      </c>
      <c r="L15" s="8">
        <f t="shared" si="1"/>
        <v>1731316.6128</v>
      </c>
      <c r="M15" s="8">
        <f t="shared" si="1"/>
        <v>1139009.0544</v>
      </c>
      <c r="N15" s="8">
        <v>1731316.613</v>
      </c>
      <c r="O15" s="8">
        <v>505909.054</v>
      </c>
    </row>
    <row r="16" spans="1:15" ht="15">
      <c r="A16" s="67" t="s">
        <v>137</v>
      </c>
      <c r="B16" s="8"/>
      <c r="C16" s="8"/>
      <c r="D16" s="8"/>
      <c r="E16" s="8"/>
      <c r="F16" s="8">
        <f t="shared" si="0"/>
        <v>0</v>
      </c>
      <c r="G16" s="8">
        <f t="shared" si="0"/>
        <v>0</v>
      </c>
      <c r="H16" s="8"/>
      <c r="I16" s="8"/>
      <c r="J16" s="8"/>
      <c r="K16" s="8"/>
      <c r="L16" s="8">
        <f t="shared" si="1"/>
        <v>0</v>
      </c>
      <c r="M16" s="8">
        <f t="shared" si="1"/>
        <v>0</v>
      </c>
      <c r="N16" s="8"/>
      <c r="O16" s="8"/>
    </row>
    <row r="17" spans="1:15" ht="15">
      <c r="A17" s="67" t="s">
        <v>320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s="104" customFormat="1" ht="14.25">
      <c r="A18" s="143" t="s">
        <v>86</v>
      </c>
      <c r="B18" s="143">
        <v>639.06</v>
      </c>
      <c r="C18" s="143">
        <v>639.05</v>
      </c>
      <c r="D18" s="143">
        <v>2611.81</v>
      </c>
      <c r="E18" s="143">
        <v>2724.12</v>
      </c>
      <c r="F18" s="143">
        <f>F11+F12+F16</f>
        <v>1669103.2985999999</v>
      </c>
      <c r="G18" s="143">
        <f>G11+G12+G16</f>
        <v>1740848.8859999997</v>
      </c>
      <c r="H18" s="143">
        <f>H11+H12+H16</f>
        <v>662.88</v>
      </c>
      <c r="I18" s="143">
        <f>I11+I12+I16</f>
        <v>418.12</v>
      </c>
      <c r="J18" s="462">
        <v>2611.81</v>
      </c>
      <c r="K18" s="143">
        <v>2724.12</v>
      </c>
      <c r="L18" s="143">
        <f>L11+L12+L16</f>
        <v>1731316.6128</v>
      </c>
      <c r="M18" s="143">
        <f>M11+M12+M16</f>
        <v>1139009.0544</v>
      </c>
      <c r="N18" s="143">
        <f>N11+N12+N16</f>
        <v>1731316.613</v>
      </c>
      <c r="O18" s="143">
        <f>O11+O12+O16</f>
        <v>505909.054</v>
      </c>
    </row>
    <row r="19" spans="1:15" s="104" customFormat="1" ht="15">
      <c r="A19" s="72" t="s">
        <v>322</v>
      </c>
      <c r="B19" s="436">
        <f>B18+C18</f>
        <v>1278.11</v>
      </c>
      <c r="C19" s="437"/>
      <c r="D19" s="72"/>
      <c r="E19" s="72"/>
      <c r="F19" s="436">
        <f>F18+G18</f>
        <v>3409952.1845999993</v>
      </c>
      <c r="G19" s="437"/>
      <c r="H19" s="436">
        <f>H18+I18</f>
        <v>1081</v>
      </c>
      <c r="I19" s="437"/>
      <c r="J19" s="72"/>
      <c r="K19" s="72"/>
      <c r="L19" s="436">
        <f>L18+M18</f>
        <v>2870325.6672</v>
      </c>
      <c r="M19" s="437"/>
      <c r="N19" s="436">
        <f>N18+O18</f>
        <v>2237225.667</v>
      </c>
      <c r="O19" s="437"/>
    </row>
    <row r="21" ht="15">
      <c r="A21" s="1" t="s">
        <v>326</v>
      </c>
    </row>
    <row r="25" ht="15.75" thickBot="1">
      <c r="A25" s="1" t="s">
        <v>629</v>
      </c>
    </row>
    <row r="26" spans="1:15" ht="15.75" thickBot="1">
      <c r="A26" s="5" t="s">
        <v>79</v>
      </c>
      <c r="B26" s="438" t="s">
        <v>678</v>
      </c>
      <c r="C26" s="439"/>
      <c r="D26" s="439"/>
      <c r="E26" s="439"/>
      <c r="F26" s="439"/>
      <c r="G26" s="440"/>
      <c r="H26" s="438" t="s">
        <v>677</v>
      </c>
      <c r="I26" s="439"/>
      <c r="J26" s="439"/>
      <c r="K26" s="439"/>
      <c r="L26" s="439"/>
      <c r="M26" s="440"/>
      <c r="N26" s="441" t="s">
        <v>325</v>
      </c>
      <c r="O26" s="442"/>
    </row>
    <row r="27" spans="1:15" ht="15.75" thickBot="1">
      <c r="A27" s="6" t="s">
        <v>80</v>
      </c>
      <c r="B27" s="443" t="s">
        <v>518</v>
      </c>
      <c r="C27" s="444"/>
      <c r="D27" s="435" t="s">
        <v>323</v>
      </c>
      <c r="E27" s="445"/>
      <c r="F27" s="435" t="s">
        <v>321</v>
      </c>
      <c r="G27" s="445"/>
      <c r="H27" s="443" t="s">
        <v>518</v>
      </c>
      <c r="I27" s="444"/>
      <c r="J27" s="435" t="s">
        <v>630</v>
      </c>
      <c r="K27" s="445"/>
      <c r="L27" s="435" t="s">
        <v>321</v>
      </c>
      <c r="M27" s="445"/>
      <c r="N27" s="446" t="s">
        <v>37</v>
      </c>
      <c r="O27" s="447"/>
    </row>
    <row r="28" spans="1:15" ht="30.75" thickBot="1">
      <c r="A28" s="7"/>
      <c r="B28" s="331" t="s">
        <v>679</v>
      </c>
      <c r="C28" s="66" t="s">
        <v>680</v>
      </c>
      <c r="D28" s="331" t="s">
        <v>679</v>
      </c>
      <c r="E28" s="66" t="s">
        <v>680</v>
      </c>
      <c r="F28" s="331" t="s">
        <v>679</v>
      </c>
      <c r="G28" s="66" t="s">
        <v>680</v>
      </c>
      <c r="H28" s="331" t="s">
        <v>679</v>
      </c>
      <c r="I28" s="66" t="s">
        <v>680</v>
      </c>
      <c r="J28" s="331" t="s">
        <v>679</v>
      </c>
      <c r="K28" s="66" t="s">
        <v>680</v>
      </c>
      <c r="L28" s="331" t="s">
        <v>679</v>
      </c>
      <c r="M28" s="66" t="s">
        <v>680</v>
      </c>
      <c r="N28" s="331" t="s">
        <v>679</v>
      </c>
      <c r="O28" s="66" t="s">
        <v>680</v>
      </c>
    </row>
    <row r="29" spans="1:15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5">
      <c r="A30" s="8" t="s">
        <v>81</v>
      </c>
      <c r="B30" s="8"/>
      <c r="C30" s="8"/>
      <c r="D30" s="8">
        <v>17.62</v>
      </c>
      <c r="E30" s="8">
        <v>18.52</v>
      </c>
      <c r="F30" s="8">
        <f>D30*B30</f>
        <v>0</v>
      </c>
      <c r="G30" s="8">
        <f>E30*C30</f>
        <v>0</v>
      </c>
      <c r="H30" s="8">
        <v>36.67</v>
      </c>
      <c r="I30" s="8">
        <v>47.43</v>
      </c>
      <c r="J30" s="8">
        <v>17.62</v>
      </c>
      <c r="K30" s="8">
        <v>18.52</v>
      </c>
      <c r="L30" s="8">
        <f>J30*H30</f>
        <v>646.1254</v>
      </c>
      <c r="M30" s="8">
        <f>K30*I30</f>
        <v>878.4036</v>
      </c>
      <c r="N30" s="8">
        <v>646.1254</v>
      </c>
      <c r="O30" s="8">
        <v>530.5154</v>
      </c>
    </row>
    <row r="31" spans="1:15" ht="15">
      <c r="A31" s="8" t="s">
        <v>82</v>
      </c>
      <c r="B31" s="8"/>
      <c r="C31" s="8"/>
      <c r="D31" s="8">
        <v>17.62</v>
      </c>
      <c r="E31" s="8">
        <v>18.52</v>
      </c>
      <c r="F31" s="8">
        <f>F32+F33+F34</f>
        <v>0</v>
      </c>
      <c r="G31" s="8">
        <f>G32+G33+G34</f>
        <v>0</v>
      </c>
      <c r="H31" s="8">
        <v>2.16</v>
      </c>
      <c r="I31" s="8">
        <v>2.16</v>
      </c>
      <c r="J31" s="8">
        <v>17.62</v>
      </c>
      <c r="K31" s="8">
        <v>18.52</v>
      </c>
      <c r="L31" s="8">
        <f>L32+L33+L34</f>
        <v>38.059200000000004</v>
      </c>
      <c r="M31" s="8">
        <f>M32+M33+M34</f>
        <v>40.0032</v>
      </c>
      <c r="N31" s="8">
        <v>38.0592</v>
      </c>
      <c r="O31" s="8">
        <v>38.0592</v>
      </c>
    </row>
    <row r="32" spans="1:15" ht="15">
      <c r="A32" s="67" t="s">
        <v>20</v>
      </c>
      <c r="B32" s="8"/>
      <c r="C32" s="8"/>
      <c r="D32" s="8"/>
      <c r="E32" s="8"/>
      <c r="F32" s="8">
        <f aca="true" t="shared" si="2" ref="F32:G35">D32*B32</f>
        <v>0</v>
      </c>
      <c r="G32" s="8">
        <f t="shared" si="2"/>
        <v>0</v>
      </c>
      <c r="H32" s="8"/>
      <c r="I32" s="8"/>
      <c r="J32" s="8"/>
      <c r="K32" s="8"/>
      <c r="L32" s="8">
        <f aca="true" t="shared" si="3" ref="L32:M35">J32*H32</f>
        <v>0</v>
      </c>
      <c r="M32" s="8">
        <f t="shared" si="3"/>
        <v>0</v>
      </c>
      <c r="N32" s="8"/>
      <c r="O32" s="8"/>
    </row>
    <row r="33" spans="1:15" ht="15">
      <c r="A33" s="67" t="s">
        <v>21</v>
      </c>
      <c r="B33" s="8"/>
      <c r="C33" s="8"/>
      <c r="D33" s="8"/>
      <c r="E33" s="8"/>
      <c r="F33" s="8">
        <f t="shared" si="2"/>
        <v>0</v>
      </c>
      <c r="G33" s="8">
        <f t="shared" si="2"/>
        <v>0</v>
      </c>
      <c r="H33" s="8"/>
      <c r="I33" s="8"/>
      <c r="J33" s="8"/>
      <c r="K33" s="8"/>
      <c r="L33" s="8">
        <f t="shared" si="3"/>
        <v>0</v>
      </c>
      <c r="M33" s="8">
        <f t="shared" si="3"/>
        <v>0</v>
      </c>
      <c r="N33" s="8">
        <v>0</v>
      </c>
      <c r="O33" s="8"/>
    </row>
    <row r="34" spans="1:15" ht="15">
      <c r="A34" s="8" t="s">
        <v>22</v>
      </c>
      <c r="B34" s="8"/>
      <c r="C34" s="8"/>
      <c r="D34" s="8">
        <v>17.62</v>
      </c>
      <c r="E34" s="8">
        <v>18.52</v>
      </c>
      <c r="F34" s="8">
        <f t="shared" si="2"/>
        <v>0</v>
      </c>
      <c r="G34" s="8">
        <f t="shared" si="2"/>
        <v>0</v>
      </c>
      <c r="H34" s="8">
        <v>2.16</v>
      </c>
      <c r="I34" s="8">
        <v>2.16</v>
      </c>
      <c r="J34" s="8">
        <v>17.62</v>
      </c>
      <c r="K34" s="8">
        <v>18.52</v>
      </c>
      <c r="L34" s="8">
        <f t="shared" si="3"/>
        <v>38.059200000000004</v>
      </c>
      <c r="M34" s="8">
        <f t="shared" si="3"/>
        <v>40.0032</v>
      </c>
      <c r="N34" s="8">
        <v>38.0592</v>
      </c>
      <c r="O34" s="8">
        <v>38.0592</v>
      </c>
    </row>
    <row r="35" spans="1:15" ht="15">
      <c r="A35" s="67" t="s">
        <v>137</v>
      </c>
      <c r="B35" s="8"/>
      <c r="C35" s="8"/>
      <c r="D35" s="8">
        <v>17.62</v>
      </c>
      <c r="E35" s="8">
        <v>18.52</v>
      </c>
      <c r="F35" s="8">
        <f t="shared" si="2"/>
        <v>0</v>
      </c>
      <c r="G35" s="8">
        <f t="shared" si="2"/>
        <v>0</v>
      </c>
      <c r="H35" s="8"/>
      <c r="I35" s="8"/>
      <c r="J35" s="8"/>
      <c r="K35" s="8"/>
      <c r="L35" s="8">
        <f t="shared" si="3"/>
        <v>0</v>
      </c>
      <c r="M35" s="8">
        <f t="shared" si="3"/>
        <v>0</v>
      </c>
      <c r="N35" s="8"/>
      <c r="O35" s="8"/>
    </row>
    <row r="36" spans="1:15" ht="15">
      <c r="A36" s="67" t="s">
        <v>320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5">
      <c r="A37" s="143" t="s">
        <v>86</v>
      </c>
      <c r="B37" s="143"/>
      <c r="C37" s="143"/>
      <c r="D37" s="143">
        <v>17.62</v>
      </c>
      <c r="E37" s="143">
        <v>18.52</v>
      </c>
      <c r="F37" s="143">
        <f>F30+F31+F35</f>
        <v>0</v>
      </c>
      <c r="G37" s="143">
        <f>G30+G31+G35</f>
        <v>0</v>
      </c>
      <c r="H37" s="143">
        <v>38.83</v>
      </c>
      <c r="I37" s="143">
        <f>I30+I31+I35</f>
        <v>49.59</v>
      </c>
      <c r="J37" s="143">
        <v>17.62</v>
      </c>
      <c r="K37" s="143">
        <v>18.52</v>
      </c>
      <c r="L37" s="143">
        <f>L30+L31+L35</f>
        <v>684.1846</v>
      </c>
      <c r="M37" s="143">
        <f>M30+M31+M35</f>
        <v>918.4068</v>
      </c>
      <c r="N37" s="143">
        <f>N30+N31+N35</f>
        <v>684.1846</v>
      </c>
      <c r="O37" s="143">
        <v>530.5154</v>
      </c>
    </row>
    <row r="38" spans="1:15" ht="15">
      <c r="A38" s="72" t="s">
        <v>322</v>
      </c>
      <c r="B38" s="436"/>
      <c r="C38" s="437"/>
      <c r="D38" s="72"/>
      <c r="E38" s="72"/>
      <c r="F38" s="436">
        <f>F37+G37</f>
        <v>0</v>
      </c>
      <c r="G38" s="437"/>
      <c r="H38" s="436">
        <f>H37+I37</f>
        <v>88.42</v>
      </c>
      <c r="I38" s="437"/>
      <c r="J38" s="72"/>
      <c r="K38" s="72"/>
      <c r="L38" s="436">
        <f>L37+M37</f>
        <v>1602.5914</v>
      </c>
      <c r="M38" s="437"/>
      <c r="N38" s="436">
        <f>N37+O37</f>
        <v>1214.7</v>
      </c>
      <c r="O38" s="437"/>
    </row>
    <row r="40" ht="15">
      <c r="A40" s="1" t="s">
        <v>326</v>
      </c>
    </row>
  </sheetData>
  <sheetProtection/>
  <mergeCells count="31">
    <mergeCell ref="B8:C8"/>
    <mergeCell ref="D8:E8"/>
    <mergeCell ref="F8:G8"/>
    <mergeCell ref="H8:I8"/>
    <mergeCell ref="J8:K8"/>
    <mergeCell ref="A3:H3"/>
    <mergeCell ref="B7:G7"/>
    <mergeCell ref="H7:M7"/>
    <mergeCell ref="N7:O7"/>
    <mergeCell ref="N8:O8"/>
    <mergeCell ref="L19:M19"/>
    <mergeCell ref="N19:O19"/>
    <mergeCell ref="H19:I19"/>
    <mergeCell ref="F19:G19"/>
    <mergeCell ref="L8:M8"/>
    <mergeCell ref="B19:C19"/>
    <mergeCell ref="F27:G27"/>
    <mergeCell ref="H27:I27"/>
    <mergeCell ref="J27:K27"/>
    <mergeCell ref="L27:M27"/>
    <mergeCell ref="N27:O27"/>
    <mergeCell ref="B38:C38"/>
    <mergeCell ref="F38:G38"/>
    <mergeCell ref="H38:I38"/>
    <mergeCell ref="L38:M38"/>
    <mergeCell ref="N38:O38"/>
    <mergeCell ref="B26:G26"/>
    <mergeCell ref="H26:M26"/>
    <mergeCell ref="N26:O26"/>
    <mergeCell ref="B27:C27"/>
    <mergeCell ref="D27:E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B1">
      <selection activeCell="C18" sqref="C18:D18"/>
    </sheetView>
  </sheetViews>
  <sheetFormatPr defaultColWidth="9.140625" defaultRowHeight="15"/>
  <cols>
    <col min="1" max="2" width="27.57421875" style="1" customWidth="1"/>
    <col min="3" max="3" width="21.28125" style="1" customWidth="1"/>
    <col min="4" max="4" width="22.00390625" style="1" customWidth="1"/>
    <col min="5" max="5" width="25.28125" style="1" customWidth="1"/>
    <col min="6" max="6" width="24.140625" style="1" customWidth="1"/>
    <col min="7" max="16384" width="9.140625" style="1" customWidth="1"/>
  </cols>
  <sheetData>
    <row r="1" ht="15">
      <c r="E1" s="1" t="s">
        <v>534</v>
      </c>
    </row>
    <row r="2" spans="1:5" ht="15">
      <c r="A2" s="418" t="s">
        <v>681</v>
      </c>
      <c r="B2" s="385"/>
      <c r="C2" s="385"/>
      <c r="D2" s="385"/>
      <c r="E2" s="385"/>
    </row>
    <row r="3" spans="1:5" ht="15">
      <c r="A3" s="448" t="s">
        <v>618</v>
      </c>
      <c r="B3" s="448"/>
      <c r="C3" s="448"/>
      <c r="D3" s="448"/>
      <c r="E3" s="448"/>
    </row>
    <row r="4" ht="15">
      <c r="A4" s="1" t="s">
        <v>553</v>
      </c>
    </row>
    <row r="6" spans="1:5" ht="15">
      <c r="A6" s="448" t="s">
        <v>535</v>
      </c>
      <c r="B6" s="448"/>
      <c r="C6" s="448"/>
      <c r="D6" s="448"/>
      <c r="E6" s="448"/>
    </row>
    <row r="7" ht="15.75" thickBot="1"/>
    <row r="8" spans="1:5" ht="15">
      <c r="A8" s="5" t="s">
        <v>16</v>
      </c>
      <c r="B8" s="5" t="s">
        <v>537</v>
      </c>
      <c r="C8" s="5" t="s">
        <v>539</v>
      </c>
      <c r="D8" s="5" t="s">
        <v>540</v>
      </c>
      <c r="E8" s="5" t="s">
        <v>541</v>
      </c>
    </row>
    <row r="9" spans="1:5" ht="15.75" thickBot="1">
      <c r="A9" s="7" t="s">
        <v>536</v>
      </c>
      <c r="B9" s="7" t="s">
        <v>538</v>
      </c>
      <c r="C9" s="7" t="s">
        <v>538</v>
      </c>
      <c r="D9" s="7" t="s">
        <v>538</v>
      </c>
      <c r="E9" s="7" t="s">
        <v>538</v>
      </c>
    </row>
    <row r="10" spans="1:5" ht="15">
      <c r="A10" s="9"/>
      <c r="B10" s="9"/>
      <c r="C10" s="9"/>
      <c r="D10" s="9"/>
      <c r="E10" s="9"/>
    </row>
    <row r="11" spans="1:5" ht="15">
      <c r="A11" s="8"/>
      <c r="B11" s="8"/>
      <c r="C11" s="8"/>
      <c r="D11" s="8"/>
      <c r="E11" s="8"/>
    </row>
    <row r="12" spans="1:5" ht="15">
      <c r="A12" s="8"/>
      <c r="B12" s="8"/>
      <c r="C12" s="8"/>
      <c r="D12" s="8"/>
      <c r="E12" s="8"/>
    </row>
    <row r="13" spans="1:5" ht="15">
      <c r="A13" s="8"/>
      <c r="B13" s="8"/>
      <c r="C13" s="8"/>
      <c r="D13" s="8"/>
      <c r="E13" s="8"/>
    </row>
    <row r="15" spans="1:5" ht="15">
      <c r="A15" s="448" t="s">
        <v>542</v>
      </c>
      <c r="B15" s="448"/>
      <c r="C15" s="448"/>
      <c r="D15" s="448"/>
      <c r="E15" s="448"/>
    </row>
    <row r="16" ht="15.75" thickBot="1"/>
    <row r="17" spans="1:6" ht="15">
      <c r="A17" s="449" t="s">
        <v>543</v>
      </c>
      <c r="B17" s="450"/>
      <c r="C17" s="441" t="s">
        <v>544</v>
      </c>
      <c r="D17" s="410"/>
      <c r="E17" s="449" t="s">
        <v>546</v>
      </c>
      <c r="F17" s="450"/>
    </row>
    <row r="18" spans="1:6" ht="15.75" thickBot="1">
      <c r="A18" s="451"/>
      <c r="B18" s="452"/>
      <c r="C18" s="446" t="s">
        <v>545</v>
      </c>
      <c r="D18" s="412"/>
      <c r="E18" s="451"/>
      <c r="F18" s="452"/>
    </row>
    <row r="19" spans="1:6" ht="15.75" thickBot="1">
      <c r="A19" s="291" t="s">
        <v>547</v>
      </c>
      <c r="B19" s="291" t="s">
        <v>548</v>
      </c>
      <c r="C19" s="291" t="s">
        <v>547</v>
      </c>
      <c r="D19" s="291" t="s">
        <v>548</v>
      </c>
      <c r="E19" s="291" t="s">
        <v>547</v>
      </c>
      <c r="F19" s="291" t="s">
        <v>548</v>
      </c>
    </row>
    <row r="20" spans="1:6" ht="15">
      <c r="A20" s="9">
        <v>3</v>
      </c>
      <c r="B20" s="9">
        <v>12</v>
      </c>
      <c r="C20" s="9">
        <v>2</v>
      </c>
      <c r="D20" s="9">
        <v>7.5</v>
      </c>
      <c r="E20" s="9">
        <v>2</v>
      </c>
      <c r="F20" s="9">
        <v>7.5</v>
      </c>
    </row>
    <row r="21" spans="1:6" ht="15">
      <c r="A21" s="8"/>
      <c r="B21" s="8"/>
      <c r="C21" s="8"/>
      <c r="D21" s="8"/>
      <c r="E21" s="8"/>
      <c r="F21" s="8"/>
    </row>
    <row r="22" spans="1:6" ht="15">
      <c r="A22" s="8"/>
      <c r="B22" s="8"/>
      <c r="C22" s="8"/>
      <c r="D22" s="8"/>
      <c r="E22" s="8"/>
      <c r="F22" s="8"/>
    </row>
    <row r="24" ht="15">
      <c r="A24" s="1" t="s">
        <v>549</v>
      </c>
    </row>
    <row r="26" ht="15">
      <c r="A26" s="1" t="s">
        <v>550</v>
      </c>
    </row>
    <row r="28" ht="15">
      <c r="A28" s="1" t="s">
        <v>551</v>
      </c>
    </row>
    <row r="30" ht="15">
      <c r="A30" s="1" t="s">
        <v>552</v>
      </c>
    </row>
  </sheetData>
  <sheetProtection/>
  <mergeCells count="8">
    <mergeCell ref="A2:E2"/>
    <mergeCell ref="A3:E3"/>
    <mergeCell ref="A6:E6"/>
    <mergeCell ref="A15:E15"/>
    <mergeCell ref="A17:B18"/>
    <mergeCell ref="C17:D17"/>
    <mergeCell ref="C18:D18"/>
    <mergeCell ref="E17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7">
      <selection activeCell="F11" sqref="F11"/>
    </sheetView>
  </sheetViews>
  <sheetFormatPr defaultColWidth="9.140625" defaultRowHeight="15"/>
  <cols>
    <col min="2" max="2" width="11.57421875" style="0" customWidth="1"/>
    <col min="5" max="5" width="8.140625" style="0" customWidth="1"/>
    <col min="6" max="6" width="10.421875" style="0" customWidth="1"/>
    <col min="7" max="7" width="10.8515625" style="0" customWidth="1"/>
    <col min="8" max="8" width="13.00390625" style="0" customWidth="1"/>
    <col min="9" max="9" width="16.00390625" style="0" customWidth="1"/>
    <col min="11" max="11" width="11.140625" style="0" customWidth="1"/>
  </cols>
  <sheetData>
    <row r="1" ht="15">
      <c r="I1" s="210" t="s">
        <v>527</v>
      </c>
    </row>
    <row r="3" spans="1:12" ht="15">
      <c r="A3" s="231" t="s">
        <v>480</v>
      </c>
      <c r="B3" s="232"/>
      <c r="C3" s="232"/>
      <c r="D3" s="232"/>
      <c r="E3" s="233"/>
      <c r="F3" s="149"/>
      <c r="G3" s="149"/>
      <c r="H3" s="149"/>
      <c r="I3" s="149"/>
      <c r="J3" s="149"/>
      <c r="K3" s="375" t="s">
        <v>601</v>
      </c>
      <c r="L3" s="375"/>
    </row>
    <row r="4" spans="1:11" ht="15">
      <c r="A4" s="236"/>
      <c r="B4" s="233"/>
      <c r="C4" s="233"/>
      <c r="D4" s="233"/>
      <c r="E4" s="233"/>
      <c r="F4" s="149"/>
      <c r="G4" s="149"/>
      <c r="H4" s="149"/>
      <c r="I4" s="149"/>
      <c r="J4" s="149"/>
      <c r="K4" s="149"/>
    </row>
    <row r="5" spans="1:11" ht="15.75" thickBot="1">
      <c r="A5" s="368" t="s">
        <v>442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</row>
    <row r="6" spans="1:11" ht="15">
      <c r="A6" s="369" t="s">
        <v>23</v>
      </c>
      <c r="B6" s="350" t="s">
        <v>443</v>
      </c>
      <c r="C6" s="350" t="s">
        <v>444</v>
      </c>
      <c r="D6" s="350" t="s">
        <v>481</v>
      </c>
      <c r="E6" s="350" t="s">
        <v>482</v>
      </c>
      <c r="F6" s="358" t="s">
        <v>483</v>
      </c>
      <c r="G6" s="359"/>
      <c r="H6" s="359"/>
      <c r="I6" s="359"/>
      <c r="J6" s="359"/>
      <c r="K6" s="379"/>
    </row>
    <row r="7" spans="1:11" ht="31.5">
      <c r="A7" s="371"/>
      <c r="B7" s="352"/>
      <c r="C7" s="352"/>
      <c r="D7" s="352"/>
      <c r="E7" s="352"/>
      <c r="F7" s="237" t="s">
        <v>4</v>
      </c>
      <c r="G7" s="237" t="s">
        <v>484</v>
      </c>
      <c r="H7" s="237" t="s">
        <v>485</v>
      </c>
      <c r="I7" s="237" t="s">
        <v>331</v>
      </c>
      <c r="J7" s="237" t="s">
        <v>332</v>
      </c>
      <c r="K7" s="263" t="s">
        <v>333</v>
      </c>
    </row>
    <row r="8" spans="1:11" ht="15">
      <c r="A8" s="264"/>
      <c r="B8" s="240" t="s">
        <v>459</v>
      </c>
      <c r="C8" s="240" t="s">
        <v>460</v>
      </c>
      <c r="D8" s="240">
        <v>1</v>
      </c>
      <c r="E8" s="240">
        <v>2</v>
      </c>
      <c r="F8" s="240">
        <v>3</v>
      </c>
      <c r="G8" s="240" t="s">
        <v>486</v>
      </c>
      <c r="H8" s="240" t="s">
        <v>398</v>
      </c>
      <c r="I8" s="240" t="s">
        <v>399</v>
      </c>
      <c r="J8" s="240" t="s">
        <v>487</v>
      </c>
      <c r="K8" s="265" t="s">
        <v>488</v>
      </c>
    </row>
    <row r="9" spans="1:11" ht="15">
      <c r="A9" s="266">
        <v>1</v>
      </c>
      <c r="B9" s="376" t="s">
        <v>78</v>
      </c>
      <c r="C9" s="377"/>
      <c r="D9" s="377"/>
      <c r="E9" s="377"/>
      <c r="F9" s="377"/>
      <c r="G9" s="377"/>
      <c r="H9" s="377"/>
      <c r="I9" s="377"/>
      <c r="J9" s="377"/>
      <c r="K9" s="378"/>
    </row>
    <row r="10" spans="1:11" ht="45">
      <c r="A10" s="266" t="s">
        <v>469</v>
      </c>
      <c r="B10" s="245" t="s">
        <v>198</v>
      </c>
      <c r="C10" s="246" t="s">
        <v>470</v>
      </c>
      <c r="D10" s="249">
        <f>F10+E10</f>
        <v>100900</v>
      </c>
      <c r="E10" s="248"/>
      <c r="F10" s="249">
        <f aca="true" t="shared" si="0" ref="F10:K10">SUM(F11:F22)</f>
        <v>100900</v>
      </c>
      <c r="G10" s="249">
        <f t="shared" si="0"/>
        <v>1000</v>
      </c>
      <c r="H10" s="249">
        <f t="shared" si="0"/>
        <v>0</v>
      </c>
      <c r="I10" s="249">
        <f t="shared" si="0"/>
        <v>4500</v>
      </c>
      <c r="J10" s="249">
        <f t="shared" si="0"/>
        <v>92200</v>
      </c>
      <c r="K10" s="251">
        <f t="shared" si="0"/>
        <v>3200</v>
      </c>
    </row>
    <row r="11" spans="1:11" ht="15">
      <c r="A11" s="244" t="s">
        <v>167</v>
      </c>
      <c r="B11" s="245" t="s">
        <v>412</v>
      </c>
      <c r="C11" s="246"/>
      <c r="D11" s="252"/>
      <c r="E11" s="252"/>
      <c r="F11" s="249">
        <v>5330</v>
      </c>
      <c r="G11" s="248">
        <v>120</v>
      </c>
      <c r="H11" s="248"/>
      <c r="I11" s="248">
        <v>380</v>
      </c>
      <c r="J11" s="248">
        <v>4600</v>
      </c>
      <c r="K11" s="254">
        <v>230</v>
      </c>
    </row>
    <row r="12" spans="1:11" ht="15">
      <c r="A12" s="244" t="s">
        <v>168</v>
      </c>
      <c r="B12" s="245" t="s">
        <v>413</v>
      </c>
      <c r="C12" s="246"/>
      <c r="D12" s="252"/>
      <c r="E12" s="252"/>
      <c r="F12" s="249">
        <v>5640</v>
      </c>
      <c r="G12" s="248">
        <v>120</v>
      </c>
      <c r="H12" s="248"/>
      <c r="I12" s="248">
        <v>370</v>
      </c>
      <c r="J12" s="248">
        <v>4920</v>
      </c>
      <c r="K12" s="254">
        <v>230</v>
      </c>
    </row>
    <row r="13" spans="1:11" ht="15">
      <c r="A13" s="244" t="s">
        <v>343</v>
      </c>
      <c r="B13" s="245" t="s">
        <v>414</v>
      </c>
      <c r="C13" s="246"/>
      <c r="D13" s="252"/>
      <c r="E13" s="252"/>
      <c r="F13" s="249">
        <v>6260</v>
      </c>
      <c r="G13" s="248">
        <v>120</v>
      </c>
      <c r="H13" s="248"/>
      <c r="I13" s="248">
        <v>380</v>
      </c>
      <c r="J13" s="248">
        <v>5530</v>
      </c>
      <c r="K13" s="254">
        <v>230</v>
      </c>
    </row>
    <row r="14" spans="1:11" ht="15">
      <c r="A14" s="244" t="s">
        <v>471</v>
      </c>
      <c r="B14" s="245" t="s">
        <v>416</v>
      </c>
      <c r="C14" s="246"/>
      <c r="D14" s="252"/>
      <c r="E14" s="252"/>
      <c r="F14" s="249">
        <v>6560</v>
      </c>
      <c r="G14" s="248">
        <v>120</v>
      </c>
      <c r="H14" s="248"/>
      <c r="I14" s="248">
        <v>380</v>
      </c>
      <c r="J14" s="248">
        <v>5830</v>
      </c>
      <c r="K14" s="254">
        <v>230</v>
      </c>
    </row>
    <row r="15" spans="1:11" ht="15">
      <c r="A15" s="244" t="s">
        <v>472</v>
      </c>
      <c r="B15" s="245" t="s">
        <v>417</v>
      </c>
      <c r="C15" s="246"/>
      <c r="D15" s="252"/>
      <c r="E15" s="252"/>
      <c r="F15" s="249">
        <v>5640</v>
      </c>
      <c r="G15" s="248">
        <v>40</v>
      </c>
      <c r="H15" s="248"/>
      <c r="I15" s="248">
        <v>370</v>
      </c>
      <c r="J15" s="248">
        <v>4920</v>
      </c>
      <c r="K15" s="254">
        <v>310</v>
      </c>
    </row>
    <row r="16" spans="1:11" ht="15">
      <c r="A16" s="244" t="s">
        <v>473</v>
      </c>
      <c r="B16" s="245" t="s">
        <v>418</v>
      </c>
      <c r="C16" s="246"/>
      <c r="D16" s="252"/>
      <c r="E16" s="252"/>
      <c r="F16" s="249">
        <v>13610</v>
      </c>
      <c r="G16" s="248">
        <v>0</v>
      </c>
      <c r="H16" s="248"/>
      <c r="I16" s="248">
        <v>370</v>
      </c>
      <c r="J16" s="248">
        <v>12890</v>
      </c>
      <c r="K16" s="254">
        <v>350</v>
      </c>
    </row>
    <row r="17" spans="1:11" ht="15">
      <c r="A17" s="244" t="s">
        <v>474</v>
      </c>
      <c r="B17" s="245" t="s">
        <v>421</v>
      </c>
      <c r="C17" s="246"/>
      <c r="D17" s="252"/>
      <c r="E17" s="252"/>
      <c r="F17" s="249">
        <v>14130</v>
      </c>
      <c r="G17" s="248">
        <v>0</v>
      </c>
      <c r="H17" s="248"/>
      <c r="I17" s="248">
        <v>380</v>
      </c>
      <c r="J17" s="248">
        <v>13400</v>
      </c>
      <c r="K17" s="254">
        <v>350</v>
      </c>
    </row>
    <row r="18" spans="1:11" ht="15">
      <c r="A18" s="244" t="s">
        <v>475</v>
      </c>
      <c r="B18" s="245" t="s">
        <v>422</v>
      </c>
      <c r="C18" s="246"/>
      <c r="D18" s="252"/>
      <c r="E18" s="252"/>
      <c r="F18" s="249">
        <v>14140</v>
      </c>
      <c r="G18" s="248">
        <v>0</v>
      </c>
      <c r="H18" s="248"/>
      <c r="I18" s="248">
        <v>380</v>
      </c>
      <c r="J18" s="248">
        <v>13410</v>
      </c>
      <c r="K18" s="254">
        <v>350</v>
      </c>
    </row>
    <row r="19" spans="1:11" ht="15">
      <c r="A19" s="244" t="s">
        <v>476</v>
      </c>
      <c r="B19" s="245" t="s">
        <v>423</v>
      </c>
      <c r="C19" s="246"/>
      <c r="D19" s="252"/>
      <c r="E19" s="252"/>
      <c r="F19" s="249">
        <v>13130</v>
      </c>
      <c r="G19" s="248">
        <v>120</v>
      </c>
      <c r="H19" s="248"/>
      <c r="I19" s="248">
        <v>370</v>
      </c>
      <c r="J19" s="248">
        <v>12410</v>
      </c>
      <c r="K19" s="254">
        <v>230</v>
      </c>
    </row>
    <row r="20" spans="1:11" ht="15">
      <c r="A20" s="244" t="s">
        <v>477</v>
      </c>
      <c r="B20" s="245" t="s">
        <v>426</v>
      </c>
      <c r="C20" s="246"/>
      <c r="D20" s="252"/>
      <c r="E20" s="252"/>
      <c r="F20" s="249">
        <v>5650</v>
      </c>
      <c r="G20" s="248">
        <v>120</v>
      </c>
      <c r="H20" s="248"/>
      <c r="I20" s="248">
        <v>380</v>
      </c>
      <c r="J20" s="248">
        <v>4920</v>
      </c>
      <c r="K20" s="254">
        <v>230</v>
      </c>
    </row>
    <row r="21" spans="1:11" ht="15">
      <c r="A21" s="244" t="s">
        <v>478</v>
      </c>
      <c r="B21" s="245" t="s">
        <v>427</v>
      </c>
      <c r="C21" s="246"/>
      <c r="D21" s="252"/>
      <c r="E21" s="252"/>
      <c r="F21" s="249">
        <v>5380</v>
      </c>
      <c r="G21" s="248">
        <v>120</v>
      </c>
      <c r="H21" s="248"/>
      <c r="I21" s="248">
        <v>370</v>
      </c>
      <c r="J21" s="248">
        <v>4660</v>
      </c>
      <c r="K21" s="254">
        <v>230</v>
      </c>
    </row>
    <row r="22" spans="1:11" ht="15.75" thickBot="1">
      <c r="A22" s="244" t="s">
        <v>479</v>
      </c>
      <c r="B22" s="256" t="s">
        <v>428</v>
      </c>
      <c r="C22" s="257"/>
      <c r="D22" s="258"/>
      <c r="E22" s="258"/>
      <c r="F22" s="259">
        <v>5430</v>
      </c>
      <c r="G22" s="260">
        <v>120</v>
      </c>
      <c r="H22" s="260"/>
      <c r="I22" s="260">
        <v>370</v>
      </c>
      <c r="J22" s="260">
        <v>4710</v>
      </c>
      <c r="K22" s="262">
        <v>230</v>
      </c>
    </row>
  </sheetData>
  <sheetProtection/>
  <mergeCells count="9">
    <mergeCell ref="K3:L3"/>
    <mergeCell ref="B9:K9"/>
    <mergeCell ref="A5:K5"/>
    <mergeCell ref="A6:A7"/>
    <mergeCell ref="B6:B7"/>
    <mergeCell ref="C6:C7"/>
    <mergeCell ref="D6:D7"/>
    <mergeCell ref="E6:E7"/>
    <mergeCell ref="F6:K6"/>
  </mergeCells>
  <dataValidations count="1">
    <dataValidation allowBlank="1" showInputMessage="1" showErrorMessage="1" sqref="H7:I7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M1" sqref="M1"/>
    </sheetView>
  </sheetViews>
  <sheetFormatPr defaultColWidth="9.140625" defaultRowHeight="15"/>
  <cols>
    <col min="2" max="2" width="11.57421875" style="0" customWidth="1"/>
    <col min="4" max="4" width="10.7109375" style="0" customWidth="1"/>
    <col min="9" max="9" width="13.7109375" style="0" customWidth="1"/>
    <col min="10" max="10" width="10.7109375" style="0" customWidth="1"/>
    <col min="12" max="12" width="10.57421875" style="0" customWidth="1"/>
    <col min="13" max="13" width="16.00390625" style="0" customWidth="1"/>
    <col min="14" max="14" width="10.7109375" style="0" customWidth="1"/>
  </cols>
  <sheetData>
    <row r="1" ht="15">
      <c r="M1" s="210" t="s">
        <v>528</v>
      </c>
    </row>
    <row r="3" spans="1:14" ht="15">
      <c r="A3" s="354" t="s">
        <v>489</v>
      </c>
      <c r="B3" s="354"/>
      <c r="C3" s="354"/>
      <c r="D3" s="354"/>
      <c r="E3" s="354"/>
      <c r="F3" s="354"/>
      <c r="G3" s="354"/>
      <c r="H3" s="385"/>
      <c r="I3" s="193"/>
      <c r="J3" s="193"/>
      <c r="K3" s="193"/>
      <c r="L3" s="193"/>
      <c r="M3" s="193"/>
      <c r="N3" s="193"/>
    </row>
    <row r="4" spans="1:14" ht="15">
      <c r="A4" s="267"/>
      <c r="B4" s="267"/>
      <c r="C4" s="267"/>
      <c r="D4" s="267"/>
      <c r="E4" s="267"/>
      <c r="F4" s="267"/>
      <c r="G4" s="267"/>
      <c r="H4" s="193"/>
      <c r="I4" s="193"/>
      <c r="J4" s="193"/>
      <c r="K4" s="193"/>
      <c r="L4" s="193"/>
      <c r="M4" s="193"/>
      <c r="N4" s="193"/>
    </row>
    <row r="5" spans="1:14" ht="15.75" thickBot="1">
      <c r="A5" s="386" t="s">
        <v>442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</row>
    <row r="6" spans="1:14" ht="15">
      <c r="A6" s="369" t="s">
        <v>23</v>
      </c>
      <c r="B6" s="350" t="s">
        <v>443</v>
      </c>
      <c r="C6" s="350" t="s">
        <v>490</v>
      </c>
      <c r="D6" s="350" t="s">
        <v>446</v>
      </c>
      <c r="E6" s="358" t="s">
        <v>491</v>
      </c>
      <c r="F6" s="359"/>
      <c r="G6" s="359"/>
      <c r="H6" s="359"/>
      <c r="I6" s="387"/>
      <c r="J6" s="362" t="s">
        <v>492</v>
      </c>
      <c r="K6" s="358" t="s">
        <v>493</v>
      </c>
      <c r="L6" s="359"/>
      <c r="M6" s="387"/>
      <c r="N6" s="388" t="s">
        <v>494</v>
      </c>
    </row>
    <row r="7" spans="1:14" ht="15">
      <c r="A7" s="370"/>
      <c r="B7" s="351"/>
      <c r="C7" s="351"/>
      <c r="D7" s="351"/>
      <c r="E7" s="367" t="s">
        <v>4</v>
      </c>
      <c r="F7" s="367" t="s">
        <v>395</v>
      </c>
      <c r="G7" s="367" t="s">
        <v>332</v>
      </c>
      <c r="H7" s="367" t="s">
        <v>396</v>
      </c>
      <c r="I7" s="380" t="s">
        <v>495</v>
      </c>
      <c r="J7" s="363"/>
      <c r="K7" s="367" t="s">
        <v>4</v>
      </c>
      <c r="L7" s="367" t="s">
        <v>496</v>
      </c>
      <c r="M7" s="380" t="s">
        <v>497</v>
      </c>
      <c r="N7" s="389"/>
    </row>
    <row r="8" spans="1:14" ht="66" customHeight="1">
      <c r="A8" s="371"/>
      <c r="B8" s="352"/>
      <c r="C8" s="352"/>
      <c r="D8" s="352"/>
      <c r="E8" s="352"/>
      <c r="F8" s="352"/>
      <c r="G8" s="352"/>
      <c r="H8" s="352"/>
      <c r="I8" s="381"/>
      <c r="J8" s="364"/>
      <c r="K8" s="352"/>
      <c r="L8" s="352"/>
      <c r="M8" s="381"/>
      <c r="N8" s="390"/>
    </row>
    <row r="9" spans="1:14" ht="15">
      <c r="A9" s="239"/>
      <c r="B9" s="240" t="s">
        <v>459</v>
      </c>
      <c r="C9" s="240" t="s">
        <v>199</v>
      </c>
      <c r="D9" s="240" t="s">
        <v>167</v>
      </c>
      <c r="E9" s="240" t="s">
        <v>168</v>
      </c>
      <c r="F9" s="240" t="s">
        <v>498</v>
      </c>
      <c r="G9" s="240" t="s">
        <v>499</v>
      </c>
      <c r="H9" s="240" t="s">
        <v>500</v>
      </c>
      <c r="I9" s="240" t="s">
        <v>501</v>
      </c>
      <c r="J9" s="240" t="s">
        <v>169</v>
      </c>
      <c r="K9" s="240" t="s">
        <v>397</v>
      </c>
      <c r="L9" s="240" t="s">
        <v>486</v>
      </c>
      <c r="M9" s="240" t="s">
        <v>398</v>
      </c>
      <c r="N9" s="265" t="s">
        <v>461</v>
      </c>
    </row>
    <row r="10" spans="1:14" ht="15">
      <c r="A10" s="268" t="s">
        <v>199</v>
      </c>
      <c r="B10" s="382" t="s">
        <v>78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4"/>
    </row>
    <row r="11" spans="1:14" ht="15">
      <c r="A11" s="266" t="str">
        <f>A10&amp;".0"</f>
        <v>1.0</v>
      </c>
      <c r="B11" s="245" t="s">
        <v>198</v>
      </c>
      <c r="C11" s="249">
        <f>D11+E11</f>
        <v>0</v>
      </c>
      <c r="D11" s="249">
        <f>SUM(D12:D23)</f>
        <v>0</v>
      </c>
      <c r="E11" s="249">
        <f>F11+G11+H11+I11</f>
        <v>0</v>
      </c>
      <c r="F11" s="249">
        <f>SUM(F12:F23)</f>
        <v>0</v>
      </c>
      <c r="G11" s="249">
        <f>SUM(G12:G23)</f>
        <v>0</v>
      </c>
      <c r="H11" s="249">
        <f>SUM(H12:H23)</f>
        <v>0</v>
      </c>
      <c r="I11" s="249">
        <f>SUM(I12:I23)</f>
        <v>0</v>
      </c>
      <c r="J11" s="248"/>
      <c r="K11" s="249">
        <f>L11+M11</f>
        <v>0</v>
      </c>
      <c r="L11" s="248"/>
      <c r="M11" s="248"/>
      <c r="N11" s="254"/>
    </row>
    <row r="12" spans="1:14" ht="15">
      <c r="A12" s="266" t="str">
        <f>A10&amp;".1"</f>
        <v>1.1</v>
      </c>
      <c r="B12" s="245" t="s">
        <v>412</v>
      </c>
      <c r="C12" s="249">
        <f aca="true" t="shared" si="0" ref="C12:C23">D12+E12</f>
        <v>0</v>
      </c>
      <c r="D12" s="248"/>
      <c r="E12" s="249">
        <f aca="true" t="shared" si="1" ref="E12:E23">F12+G12+H12+I12</f>
        <v>0</v>
      </c>
      <c r="F12" s="248"/>
      <c r="G12" s="248"/>
      <c r="H12" s="248"/>
      <c r="I12" s="248"/>
      <c r="J12" s="252"/>
      <c r="K12" s="252"/>
      <c r="L12" s="252"/>
      <c r="M12" s="252"/>
      <c r="N12" s="269"/>
    </row>
    <row r="13" spans="1:14" ht="15">
      <c r="A13" s="266" t="str">
        <f>A10&amp;".2"</f>
        <v>1.2</v>
      </c>
      <c r="B13" s="245" t="s">
        <v>413</v>
      </c>
      <c r="C13" s="249">
        <f t="shared" si="0"/>
        <v>0</v>
      </c>
      <c r="D13" s="248"/>
      <c r="E13" s="249">
        <f t="shared" si="1"/>
        <v>0</v>
      </c>
      <c r="F13" s="248"/>
      <c r="G13" s="248"/>
      <c r="H13" s="248"/>
      <c r="I13" s="248"/>
      <c r="J13" s="252"/>
      <c r="K13" s="252"/>
      <c r="L13" s="252"/>
      <c r="M13" s="252"/>
      <c r="N13" s="269"/>
    </row>
    <row r="14" spans="1:14" ht="15">
      <c r="A14" s="266" t="str">
        <f>A10&amp;".3"</f>
        <v>1.3</v>
      </c>
      <c r="B14" s="245" t="s">
        <v>414</v>
      </c>
      <c r="C14" s="249">
        <f t="shared" si="0"/>
        <v>0</v>
      </c>
      <c r="D14" s="248"/>
      <c r="E14" s="249">
        <f t="shared" si="1"/>
        <v>0</v>
      </c>
      <c r="F14" s="248"/>
      <c r="G14" s="248"/>
      <c r="H14" s="248"/>
      <c r="I14" s="248"/>
      <c r="J14" s="252"/>
      <c r="K14" s="252"/>
      <c r="L14" s="252"/>
      <c r="M14" s="252"/>
      <c r="N14" s="269"/>
    </row>
    <row r="15" spans="1:14" ht="15">
      <c r="A15" s="266" t="str">
        <f>A10&amp;".4"</f>
        <v>1.4</v>
      </c>
      <c r="B15" s="245" t="s">
        <v>416</v>
      </c>
      <c r="C15" s="249">
        <f t="shared" si="0"/>
        <v>0</v>
      </c>
      <c r="D15" s="248"/>
      <c r="E15" s="249">
        <f t="shared" si="1"/>
        <v>0</v>
      </c>
      <c r="F15" s="248"/>
      <c r="G15" s="248"/>
      <c r="H15" s="248"/>
      <c r="I15" s="248"/>
      <c r="J15" s="252"/>
      <c r="K15" s="252"/>
      <c r="L15" s="252"/>
      <c r="M15" s="252"/>
      <c r="N15" s="269"/>
    </row>
    <row r="16" spans="1:14" ht="15">
      <c r="A16" s="266" t="str">
        <f>A10&amp;".5"</f>
        <v>1.5</v>
      </c>
      <c r="B16" s="245" t="s">
        <v>417</v>
      </c>
      <c r="C16" s="249">
        <f t="shared" si="0"/>
        <v>0</v>
      </c>
      <c r="D16" s="248"/>
      <c r="E16" s="249">
        <f t="shared" si="1"/>
        <v>0</v>
      </c>
      <c r="F16" s="248"/>
      <c r="G16" s="248"/>
      <c r="H16" s="248"/>
      <c r="I16" s="248"/>
      <c r="J16" s="252"/>
      <c r="K16" s="252"/>
      <c r="L16" s="252"/>
      <c r="M16" s="252"/>
      <c r="N16" s="269"/>
    </row>
    <row r="17" spans="1:14" ht="15">
      <c r="A17" s="266" t="str">
        <f>A10&amp;".6"</f>
        <v>1.6</v>
      </c>
      <c r="B17" s="245" t="s">
        <v>418</v>
      </c>
      <c r="C17" s="249">
        <f t="shared" si="0"/>
        <v>0</v>
      </c>
      <c r="D17" s="248"/>
      <c r="E17" s="249">
        <f t="shared" si="1"/>
        <v>0</v>
      </c>
      <c r="F17" s="248"/>
      <c r="G17" s="248"/>
      <c r="H17" s="248"/>
      <c r="I17" s="248"/>
      <c r="J17" s="252"/>
      <c r="K17" s="252"/>
      <c r="L17" s="252"/>
      <c r="M17" s="252"/>
      <c r="N17" s="269"/>
    </row>
    <row r="18" spans="1:14" ht="15">
      <c r="A18" s="266" t="str">
        <f>A10&amp;".7"</f>
        <v>1.7</v>
      </c>
      <c r="B18" s="245" t="s">
        <v>421</v>
      </c>
      <c r="C18" s="249">
        <f t="shared" si="0"/>
        <v>0</v>
      </c>
      <c r="D18" s="248"/>
      <c r="E18" s="249">
        <f t="shared" si="1"/>
        <v>0</v>
      </c>
      <c r="F18" s="248"/>
      <c r="G18" s="248"/>
      <c r="H18" s="248"/>
      <c r="I18" s="248"/>
      <c r="J18" s="252"/>
      <c r="K18" s="252"/>
      <c r="L18" s="252"/>
      <c r="M18" s="252"/>
      <c r="N18" s="269"/>
    </row>
    <row r="19" spans="1:14" ht="15">
      <c r="A19" s="266" t="str">
        <f>A10&amp;".8"</f>
        <v>1.8</v>
      </c>
      <c r="B19" s="245" t="s">
        <v>422</v>
      </c>
      <c r="C19" s="249">
        <f t="shared" si="0"/>
        <v>0</v>
      </c>
      <c r="D19" s="248"/>
      <c r="E19" s="249">
        <f t="shared" si="1"/>
        <v>0</v>
      </c>
      <c r="F19" s="248"/>
      <c r="G19" s="248"/>
      <c r="H19" s="248"/>
      <c r="I19" s="248"/>
      <c r="J19" s="252"/>
      <c r="K19" s="252"/>
      <c r="L19" s="252"/>
      <c r="M19" s="252"/>
      <c r="N19" s="269"/>
    </row>
    <row r="20" spans="1:14" ht="15">
      <c r="A20" s="266" t="str">
        <f>A10&amp;".9"</f>
        <v>1.9</v>
      </c>
      <c r="B20" s="245" t="s">
        <v>423</v>
      </c>
      <c r="C20" s="249">
        <f t="shared" si="0"/>
        <v>0</v>
      </c>
      <c r="D20" s="248"/>
      <c r="E20" s="249">
        <f t="shared" si="1"/>
        <v>0</v>
      </c>
      <c r="F20" s="248"/>
      <c r="G20" s="248"/>
      <c r="H20" s="248"/>
      <c r="I20" s="248"/>
      <c r="J20" s="252"/>
      <c r="K20" s="252"/>
      <c r="L20" s="252"/>
      <c r="M20" s="252"/>
      <c r="N20" s="269"/>
    </row>
    <row r="21" spans="1:14" ht="15">
      <c r="A21" s="266" t="str">
        <f>A10&amp;".10"</f>
        <v>1.10</v>
      </c>
      <c r="B21" s="245" t="s">
        <v>426</v>
      </c>
      <c r="C21" s="249">
        <f t="shared" si="0"/>
        <v>0</v>
      </c>
      <c r="D21" s="248"/>
      <c r="E21" s="249">
        <f t="shared" si="1"/>
        <v>0</v>
      </c>
      <c r="F21" s="248"/>
      <c r="G21" s="248"/>
      <c r="H21" s="248"/>
      <c r="I21" s="248"/>
      <c r="J21" s="252"/>
      <c r="K21" s="252"/>
      <c r="L21" s="252"/>
      <c r="M21" s="252"/>
      <c r="N21" s="269"/>
    </row>
    <row r="22" spans="1:14" ht="15">
      <c r="A22" s="266" t="str">
        <f>A10&amp;".11"</f>
        <v>1.11</v>
      </c>
      <c r="B22" s="245" t="s">
        <v>427</v>
      </c>
      <c r="C22" s="249">
        <f t="shared" si="0"/>
        <v>0</v>
      </c>
      <c r="D22" s="248"/>
      <c r="E22" s="249">
        <f t="shared" si="1"/>
        <v>0</v>
      </c>
      <c r="F22" s="248"/>
      <c r="G22" s="248"/>
      <c r="H22" s="248"/>
      <c r="I22" s="248"/>
      <c r="J22" s="252"/>
      <c r="K22" s="252"/>
      <c r="L22" s="252"/>
      <c r="M22" s="252"/>
      <c r="N22" s="269"/>
    </row>
    <row r="23" spans="1:14" ht="15.75" thickBot="1">
      <c r="A23" s="270" t="str">
        <f>A10&amp;".12"</f>
        <v>1.12</v>
      </c>
      <c r="B23" s="256" t="s">
        <v>428</v>
      </c>
      <c r="C23" s="259">
        <f t="shared" si="0"/>
        <v>0</v>
      </c>
      <c r="D23" s="260"/>
      <c r="E23" s="259">
        <f t="shared" si="1"/>
        <v>0</v>
      </c>
      <c r="F23" s="260"/>
      <c r="G23" s="260"/>
      <c r="H23" s="260"/>
      <c r="I23" s="260"/>
      <c r="J23" s="258"/>
      <c r="K23" s="258"/>
      <c r="L23" s="258"/>
      <c r="M23" s="258"/>
      <c r="N23" s="271"/>
    </row>
  </sheetData>
  <sheetProtection/>
  <mergeCells count="19">
    <mergeCell ref="A3:H3"/>
    <mergeCell ref="A5:N5"/>
    <mergeCell ref="A6:A8"/>
    <mergeCell ref="B6:B8"/>
    <mergeCell ref="C6:C8"/>
    <mergeCell ref="D6:D8"/>
    <mergeCell ref="E6:I6"/>
    <mergeCell ref="J6:J8"/>
    <mergeCell ref="K6:M6"/>
    <mergeCell ref="N6:N8"/>
    <mergeCell ref="L7:L8"/>
    <mergeCell ref="M7:M8"/>
    <mergeCell ref="B10:N10"/>
    <mergeCell ref="E7:E8"/>
    <mergeCell ref="F7:F8"/>
    <mergeCell ref="G7:G8"/>
    <mergeCell ref="H7:H8"/>
    <mergeCell ref="I7:I8"/>
    <mergeCell ref="K7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F20" sqref="F20"/>
    </sheetView>
  </sheetViews>
  <sheetFormatPr defaultColWidth="9.140625" defaultRowHeight="15"/>
  <cols>
    <col min="2" max="2" width="11.28125" style="0" customWidth="1"/>
    <col min="3" max="3" width="16.00390625" style="0" customWidth="1"/>
    <col min="6" max="6" width="11.00390625" style="0" customWidth="1"/>
    <col min="7" max="7" width="11.421875" style="0" customWidth="1"/>
    <col min="8" max="8" width="15.7109375" style="0" customWidth="1"/>
    <col min="10" max="10" width="12.421875" style="0" customWidth="1"/>
  </cols>
  <sheetData>
    <row r="1" ht="15">
      <c r="H1" s="210" t="s">
        <v>529</v>
      </c>
    </row>
    <row r="3" spans="1:10" ht="15">
      <c r="A3" s="231" t="s">
        <v>502</v>
      </c>
      <c r="B3" s="232"/>
      <c r="C3" s="193"/>
      <c r="D3" s="193"/>
      <c r="E3" s="193"/>
      <c r="F3" s="193"/>
      <c r="G3" s="193"/>
      <c r="H3" s="193"/>
      <c r="I3" s="193"/>
      <c r="J3" s="193"/>
    </row>
    <row r="4" spans="1:10" ht="15">
      <c r="A4" s="394" t="s">
        <v>442</v>
      </c>
      <c r="B4" s="394"/>
      <c r="C4" s="394"/>
      <c r="D4" s="394"/>
      <c r="E4" s="394"/>
      <c r="F4" s="394"/>
      <c r="G4" s="394"/>
      <c r="H4" s="394"/>
      <c r="I4" s="394"/>
      <c r="J4" s="394"/>
    </row>
    <row r="5" spans="1:10" ht="15">
      <c r="A5" s="395" t="s">
        <v>23</v>
      </c>
      <c r="B5" s="367" t="s">
        <v>443</v>
      </c>
      <c r="C5" s="367" t="s">
        <v>503</v>
      </c>
      <c r="D5" s="367" t="s">
        <v>482</v>
      </c>
      <c r="E5" s="396" t="s">
        <v>504</v>
      </c>
      <c r="F5" s="397"/>
      <c r="G5" s="397"/>
      <c r="H5" s="397"/>
      <c r="I5" s="397"/>
      <c r="J5" s="398"/>
    </row>
    <row r="6" spans="1:10" ht="15">
      <c r="A6" s="363"/>
      <c r="B6" s="351"/>
      <c r="C6" s="351"/>
      <c r="D6" s="351"/>
      <c r="E6" s="367" t="s">
        <v>4</v>
      </c>
      <c r="F6" s="367" t="s">
        <v>505</v>
      </c>
      <c r="G6" s="367" t="s">
        <v>506</v>
      </c>
      <c r="H6" s="367" t="s">
        <v>507</v>
      </c>
      <c r="I6" s="367" t="s">
        <v>508</v>
      </c>
      <c r="J6" s="380" t="s">
        <v>509</v>
      </c>
    </row>
    <row r="7" spans="1:10" ht="28.5" customHeight="1">
      <c r="A7" s="364"/>
      <c r="B7" s="352"/>
      <c r="C7" s="352"/>
      <c r="D7" s="352"/>
      <c r="E7" s="352"/>
      <c r="F7" s="352"/>
      <c r="G7" s="352"/>
      <c r="H7" s="352"/>
      <c r="I7" s="352"/>
      <c r="J7" s="381"/>
    </row>
    <row r="8" spans="1:10" ht="15">
      <c r="A8" s="272"/>
      <c r="B8" s="240" t="s">
        <v>459</v>
      </c>
      <c r="C8" s="240">
        <v>1</v>
      </c>
      <c r="D8" s="240">
        <v>2</v>
      </c>
      <c r="E8" s="240">
        <v>3</v>
      </c>
      <c r="F8" s="240" t="s">
        <v>486</v>
      </c>
      <c r="G8" s="240" t="s">
        <v>398</v>
      </c>
      <c r="H8" s="240" t="s">
        <v>399</v>
      </c>
      <c r="I8" s="240" t="s">
        <v>487</v>
      </c>
      <c r="J8" s="273" t="s">
        <v>488</v>
      </c>
    </row>
    <row r="9" spans="1:10" ht="15">
      <c r="A9" s="274" t="s">
        <v>199</v>
      </c>
      <c r="B9" s="391" t="s">
        <v>78</v>
      </c>
      <c r="C9" s="392"/>
      <c r="D9" s="392"/>
      <c r="E9" s="392"/>
      <c r="F9" s="392"/>
      <c r="G9" s="392"/>
      <c r="H9" s="392"/>
      <c r="I9" s="392"/>
      <c r="J9" s="393"/>
    </row>
    <row r="10" spans="1:10" ht="15">
      <c r="A10" s="275" t="str">
        <f>A9&amp;".0"</f>
        <v>1.0</v>
      </c>
      <c r="B10" s="245" t="s">
        <v>198</v>
      </c>
      <c r="C10" s="249">
        <f>D10+E10</f>
        <v>0</v>
      </c>
      <c r="D10" s="248"/>
      <c r="E10" s="249">
        <f>F10+G10+H10+I10+J10</f>
        <v>0</v>
      </c>
      <c r="F10" s="249">
        <f>SUM(F11:F22)</f>
        <v>0</v>
      </c>
      <c r="G10" s="249">
        <f>SUM(G11:G22)</f>
        <v>0</v>
      </c>
      <c r="H10" s="249">
        <f>SUM(H11:H22)</f>
        <v>0</v>
      </c>
      <c r="I10" s="249">
        <f>SUM(I11:I22)</f>
        <v>0</v>
      </c>
      <c r="J10" s="276">
        <f>SUM(J11:J22)</f>
        <v>0</v>
      </c>
    </row>
    <row r="11" spans="1:10" ht="15">
      <c r="A11" s="275" t="str">
        <f>A9&amp;".1"</f>
        <v>1.1</v>
      </c>
      <c r="B11" s="245" t="s">
        <v>412</v>
      </c>
      <c r="C11" s="252"/>
      <c r="D11" s="252"/>
      <c r="E11" s="249">
        <f aca="true" t="shared" si="0" ref="E11:E22">F11+G11+H11+I11+J11</f>
        <v>0</v>
      </c>
      <c r="F11" s="248"/>
      <c r="G11" s="248"/>
      <c r="H11" s="248"/>
      <c r="I11" s="248"/>
      <c r="J11" s="253"/>
    </row>
    <row r="12" spans="1:10" ht="15">
      <c r="A12" s="275" t="str">
        <f>A9&amp;".2"</f>
        <v>1.2</v>
      </c>
      <c r="B12" s="245" t="s">
        <v>413</v>
      </c>
      <c r="C12" s="252"/>
      <c r="D12" s="252"/>
      <c r="E12" s="249">
        <f t="shared" si="0"/>
        <v>0</v>
      </c>
      <c r="F12" s="248"/>
      <c r="G12" s="248"/>
      <c r="H12" s="248"/>
      <c r="I12" s="248"/>
      <c r="J12" s="253"/>
    </row>
    <row r="13" spans="1:10" ht="15">
      <c r="A13" s="275" t="str">
        <f>A9&amp;".3"</f>
        <v>1.3</v>
      </c>
      <c r="B13" s="245" t="s">
        <v>414</v>
      </c>
      <c r="C13" s="252"/>
      <c r="D13" s="252"/>
      <c r="E13" s="249">
        <f t="shared" si="0"/>
        <v>0</v>
      </c>
      <c r="F13" s="248"/>
      <c r="G13" s="248"/>
      <c r="H13" s="248"/>
      <c r="I13" s="248"/>
      <c r="J13" s="253"/>
    </row>
    <row r="14" spans="1:10" ht="15">
      <c r="A14" s="275" t="str">
        <f>A9&amp;".4"</f>
        <v>1.4</v>
      </c>
      <c r="B14" s="245" t="s">
        <v>416</v>
      </c>
      <c r="C14" s="252"/>
      <c r="D14" s="252"/>
      <c r="E14" s="249">
        <f t="shared" si="0"/>
        <v>0</v>
      </c>
      <c r="F14" s="248"/>
      <c r="G14" s="248"/>
      <c r="H14" s="248"/>
      <c r="I14" s="248"/>
      <c r="J14" s="253"/>
    </row>
    <row r="15" spans="1:10" ht="15">
      <c r="A15" s="275" t="str">
        <f>A9&amp;".5"</f>
        <v>1.5</v>
      </c>
      <c r="B15" s="245" t="s">
        <v>417</v>
      </c>
      <c r="C15" s="252"/>
      <c r="D15" s="252"/>
      <c r="E15" s="249">
        <f t="shared" si="0"/>
        <v>0</v>
      </c>
      <c r="F15" s="248"/>
      <c r="G15" s="248"/>
      <c r="H15" s="248"/>
      <c r="I15" s="248"/>
      <c r="J15" s="253"/>
    </row>
    <row r="16" spans="1:10" ht="15">
      <c r="A16" s="275" t="str">
        <f>A9&amp;".6"</f>
        <v>1.6</v>
      </c>
      <c r="B16" s="245" t="s">
        <v>418</v>
      </c>
      <c r="C16" s="252"/>
      <c r="D16" s="252"/>
      <c r="E16" s="249">
        <f t="shared" si="0"/>
        <v>0</v>
      </c>
      <c r="F16" s="248"/>
      <c r="G16" s="248"/>
      <c r="H16" s="248"/>
      <c r="I16" s="248"/>
      <c r="J16" s="253"/>
    </row>
    <row r="17" spans="1:10" ht="15">
      <c r="A17" s="275" t="str">
        <f>A9&amp;".7"</f>
        <v>1.7</v>
      </c>
      <c r="B17" s="245" t="s">
        <v>421</v>
      </c>
      <c r="C17" s="252"/>
      <c r="D17" s="252"/>
      <c r="E17" s="249">
        <f t="shared" si="0"/>
        <v>0</v>
      </c>
      <c r="F17" s="248"/>
      <c r="G17" s="248"/>
      <c r="H17" s="248"/>
      <c r="I17" s="248"/>
      <c r="J17" s="253"/>
    </row>
    <row r="18" spans="1:10" ht="15">
      <c r="A18" s="275" t="str">
        <f>A9&amp;".8"</f>
        <v>1.8</v>
      </c>
      <c r="B18" s="245" t="s">
        <v>422</v>
      </c>
      <c r="C18" s="252"/>
      <c r="D18" s="252"/>
      <c r="E18" s="249">
        <f t="shared" si="0"/>
        <v>0</v>
      </c>
      <c r="F18" s="248"/>
      <c r="G18" s="248"/>
      <c r="H18" s="248"/>
      <c r="I18" s="248"/>
      <c r="J18" s="253"/>
    </row>
    <row r="19" spans="1:10" ht="15">
      <c r="A19" s="275" t="str">
        <f>A9&amp;".9"</f>
        <v>1.9</v>
      </c>
      <c r="B19" s="245" t="s">
        <v>423</v>
      </c>
      <c r="C19" s="252"/>
      <c r="D19" s="252"/>
      <c r="E19" s="249">
        <f t="shared" si="0"/>
        <v>0</v>
      </c>
      <c r="F19" s="248"/>
      <c r="G19" s="248"/>
      <c r="H19" s="248"/>
      <c r="I19" s="248"/>
      <c r="J19" s="253"/>
    </row>
    <row r="20" spans="1:10" ht="15">
      <c r="A20" s="275" t="str">
        <f>A9&amp;".10"</f>
        <v>1.10</v>
      </c>
      <c r="B20" s="245" t="s">
        <v>426</v>
      </c>
      <c r="C20" s="252"/>
      <c r="D20" s="252"/>
      <c r="E20" s="249">
        <f t="shared" si="0"/>
        <v>0</v>
      </c>
      <c r="F20" s="248"/>
      <c r="G20" s="248"/>
      <c r="H20" s="248"/>
      <c r="I20" s="248"/>
      <c r="J20" s="253"/>
    </row>
    <row r="21" spans="1:10" ht="15">
      <c r="A21" s="275" t="str">
        <f>A9&amp;".11"</f>
        <v>1.11</v>
      </c>
      <c r="B21" s="245" t="s">
        <v>427</v>
      </c>
      <c r="C21" s="252"/>
      <c r="D21" s="252"/>
      <c r="E21" s="249">
        <f t="shared" si="0"/>
        <v>0</v>
      </c>
      <c r="F21" s="248"/>
      <c r="G21" s="248"/>
      <c r="H21" s="248"/>
      <c r="I21" s="248"/>
      <c r="J21" s="253"/>
    </row>
    <row r="22" spans="1:10" ht="15">
      <c r="A22" s="275" t="str">
        <f>A9&amp;".12"</f>
        <v>1.12</v>
      </c>
      <c r="B22" s="245" t="s">
        <v>428</v>
      </c>
      <c r="C22" s="252"/>
      <c r="D22" s="252"/>
      <c r="E22" s="249">
        <f t="shared" si="0"/>
        <v>0</v>
      </c>
      <c r="F22" s="248"/>
      <c r="G22" s="248"/>
      <c r="H22" s="248"/>
      <c r="I22" s="248"/>
      <c r="J22" s="253"/>
    </row>
  </sheetData>
  <sheetProtection/>
  <mergeCells count="13">
    <mergeCell ref="A4:J4"/>
    <mergeCell ref="A5:A7"/>
    <mergeCell ref="B5:B7"/>
    <mergeCell ref="C5:C7"/>
    <mergeCell ref="D5:D7"/>
    <mergeCell ref="E5:J5"/>
    <mergeCell ref="E6:E7"/>
    <mergeCell ref="F6:F7"/>
    <mergeCell ref="G6:G7"/>
    <mergeCell ref="H6:H7"/>
    <mergeCell ref="I6:I7"/>
    <mergeCell ref="J6:J7"/>
    <mergeCell ref="B9:J9"/>
  </mergeCells>
  <dataValidations count="1">
    <dataValidation allowBlank="1" showInputMessage="1" showErrorMessage="1" sqref="G6:H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D20" sqref="D20"/>
    </sheetView>
  </sheetViews>
  <sheetFormatPr defaultColWidth="26.00390625" defaultRowHeight="15"/>
  <cols>
    <col min="1" max="1" width="7.140625" style="1" customWidth="1"/>
    <col min="2" max="2" width="26.421875" style="1" customWidth="1"/>
    <col min="3" max="3" width="35.57421875" style="1" customWidth="1"/>
    <col min="4" max="16384" width="26.00390625" style="1" customWidth="1"/>
  </cols>
  <sheetData>
    <row r="1" ht="15">
      <c r="C1" s="210" t="s">
        <v>531</v>
      </c>
    </row>
    <row r="3" spans="1:3" ht="15">
      <c r="A3" s="399" t="s">
        <v>510</v>
      </c>
      <c r="B3" s="399"/>
      <c r="C3" s="399"/>
    </row>
    <row r="4" spans="1:3" ht="17.25" customHeight="1" thickBot="1">
      <c r="A4" s="400"/>
      <c r="B4" s="400"/>
      <c r="C4" s="400"/>
    </row>
    <row r="5" spans="1:3" ht="15">
      <c r="A5" s="401" t="s">
        <v>23</v>
      </c>
      <c r="B5" s="404" t="s">
        <v>511</v>
      </c>
      <c r="C5" s="405"/>
    </row>
    <row r="6" spans="1:3" ht="15.75" thickBot="1">
      <c r="A6" s="402"/>
      <c r="B6" s="406"/>
      <c r="C6" s="407"/>
    </row>
    <row r="7" spans="1:3" ht="34.5" customHeight="1" thickBot="1">
      <c r="A7" s="403"/>
      <c r="B7" s="277" t="s">
        <v>512</v>
      </c>
      <c r="C7" s="278" t="s">
        <v>513</v>
      </c>
    </row>
    <row r="8" spans="1:3" ht="31.5" customHeight="1">
      <c r="A8" s="279" t="s">
        <v>199</v>
      </c>
      <c r="B8" s="280" t="s">
        <v>514</v>
      </c>
      <c r="C8" s="281">
        <f>SUM(C9:C20)</f>
        <v>0</v>
      </c>
    </row>
    <row r="9" spans="1:3" ht="15">
      <c r="A9" s="282" t="s">
        <v>167</v>
      </c>
      <c r="B9" s="283" t="s">
        <v>412</v>
      </c>
      <c r="C9" s="284"/>
    </row>
    <row r="10" spans="1:3" ht="15" customHeight="1">
      <c r="A10" s="282" t="s">
        <v>168</v>
      </c>
      <c r="B10" s="283" t="s">
        <v>413</v>
      </c>
      <c r="C10" s="284"/>
    </row>
    <row r="11" spans="1:3" ht="15">
      <c r="A11" s="282" t="s">
        <v>343</v>
      </c>
      <c r="B11" s="283" t="s">
        <v>414</v>
      </c>
      <c r="C11" s="284"/>
    </row>
    <row r="12" spans="1:3" ht="15">
      <c r="A12" s="282" t="s">
        <v>471</v>
      </c>
      <c r="B12" s="283" t="s">
        <v>416</v>
      </c>
      <c r="C12" s="284"/>
    </row>
    <row r="13" spans="1:3" ht="15">
      <c r="A13" s="282" t="s">
        <v>472</v>
      </c>
      <c r="B13" s="283" t="s">
        <v>417</v>
      </c>
      <c r="C13" s="284"/>
    </row>
    <row r="14" spans="1:3" ht="15">
      <c r="A14" s="282" t="s">
        <v>473</v>
      </c>
      <c r="B14" s="283" t="s">
        <v>418</v>
      </c>
      <c r="C14" s="284"/>
    </row>
    <row r="15" spans="1:3" ht="15">
      <c r="A15" s="282" t="s">
        <v>474</v>
      </c>
      <c r="B15" s="283" t="s">
        <v>421</v>
      </c>
      <c r="C15" s="284"/>
    </row>
    <row r="16" spans="1:3" ht="15">
      <c r="A16" s="282" t="s">
        <v>475</v>
      </c>
      <c r="B16" s="283" t="s">
        <v>422</v>
      </c>
      <c r="C16" s="284"/>
    </row>
    <row r="17" spans="1:3" ht="16.5" customHeight="1">
      <c r="A17" s="282" t="s">
        <v>476</v>
      </c>
      <c r="B17" s="283" t="s">
        <v>423</v>
      </c>
      <c r="C17" s="284"/>
    </row>
    <row r="18" spans="1:3" ht="16.5" customHeight="1">
      <c r="A18" s="282" t="s">
        <v>477</v>
      </c>
      <c r="B18" s="283" t="s">
        <v>426</v>
      </c>
      <c r="C18" s="284"/>
    </row>
    <row r="19" spans="1:3" ht="15">
      <c r="A19" s="282" t="s">
        <v>478</v>
      </c>
      <c r="B19" s="283" t="s">
        <v>427</v>
      </c>
      <c r="C19" s="284"/>
    </row>
    <row r="20" spans="1:3" ht="15.75" customHeight="1" thickBot="1">
      <c r="A20" s="285" t="s">
        <v>479</v>
      </c>
      <c r="B20" s="286" t="s">
        <v>428</v>
      </c>
      <c r="C20" s="287"/>
    </row>
  </sheetData>
  <sheetProtection/>
  <mergeCells count="3">
    <mergeCell ref="A3:C4"/>
    <mergeCell ref="A5:A7"/>
    <mergeCell ref="B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2"/>
  <sheetViews>
    <sheetView zoomScale="85" zoomScaleNormal="85" zoomScalePageLayoutView="0" workbookViewId="0" topLeftCell="A10">
      <selection activeCell="I20" sqref="I20"/>
    </sheetView>
  </sheetViews>
  <sheetFormatPr defaultColWidth="9.140625" defaultRowHeight="15"/>
  <cols>
    <col min="1" max="1" width="3.7109375" style="149" customWidth="1"/>
    <col min="2" max="2" width="59.8515625" style="149" customWidth="1"/>
    <col min="3" max="3" width="10.421875" style="149" customWidth="1"/>
    <col min="4" max="4" width="11.140625" style="149" customWidth="1"/>
    <col min="5" max="6" width="10.8515625" style="149" customWidth="1"/>
    <col min="7" max="7" width="9.140625" style="149" customWidth="1"/>
    <col min="8" max="8" width="10.00390625" style="226" customWidth="1"/>
    <col min="9" max="9" width="9.140625" style="149" customWidth="1"/>
    <col min="10" max="10" width="10.7109375" style="149" customWidth="1"/>
    <col min="11" max="16384" width="9.140625" style="149" customWidth="1"/>
  </cols>
  <sheetData>
    <row r="1" spans="5:6" ht="18.75" customHeight="1">
      <c r="E1" s="150"/>
      <c r="F1" s="151"/>
    </row>
    <row r="2" ht="15">
      <c r="E2" s="194" t="s">
        <v>530</v>
      </c>
    </row>
    <row r="4" spans="1:5" ht="15">
      <c r="A4" s="408" t="s">
        <v>631</v>
      </c>
      <c r="B4" s="408"/>
      <c r="C4" s="408"/>
      <c r="D4" s="408"/>
      <c r="E4" s="408"/>
    </row>
    <row r="5" spans="1:5" ht="15" hidden="1">
      <c r="A5" s="152"/>
      <c r="B5" s="152"/>
      <c r="C5" s="153"/>
      <c r="D5" s="153"/>
      <c r="E5" s="153"/>
    </row>
    <row r="6" spans="1:5" ht="15.75" thickBot="1">
      <c r="A6" s="152"/>
      <c r="B6" s="152"/>
      <c r="C6" s="153"/>
      <c r="D6" s="153"/>
      <c r="E6" s="153"/>
    </row>
    <row r="7" spans="1:10" ht="15">
      <c r="A7" s="215"/>
      <c r="B7" s="25" t="s">
        <v>78</v>
      </c>
      <c r="C7" s="26"/>
      <c r="D7" s="26"/>
      <c r="E7" s="26"/>
      <c r="F7" s="26"/>
      <c r="G7" s="26"/>
      <c r="H7" s="227"/>
      <c r="I7" s="409" t="s">
        <v>47</v>
      </c>
      <c r="J7" s="410"/>
    </row>
    <row r="8" spans="1:10" ht="15.75" thickBot="1">
      <c r="A8" s="216"/>
      <c r="B8" s="28" t="s">
        <v>601</v>
      </c>
      <c r="C8" s="29"/>
      <c r="D8" s="29"/>
      <c r="E8" s="29"/>
      <c r="F8" s="29"/>
      <c r="G8" s="29"/>
      <c r="H8" s="228"/>
      <c r="I8" s="411" t="s">
        <v>48</v>
      </c>
      <c r="J8" s="412"/>
    </row>
    <row r="9" spans="1:10" ht="15.75" thickBot="1">
      <c r="A9" s="216"/>
      <c r="B9" s="31"/>
      <c r="C9" s="413" t="s">
        <v>632</v>
      </c>
      <c r="D9" s="414"/>
      <c r="E9" s="413" t="s">
        <v>633</v>
      </c>
      <c r="F9" s="414"/>
      <c r="G9" s="413" t="s">
        <v>49</v>
      </c>
      <c r="H9" s="414"/>
      <c r="I9" s="32"/>
      <c r="J9" s="33"/>
    </row>
    <row r="10" spans="1:10" ht="15">
      <c r="A10" s="216"/>
      <c r="B10" s="34" t="s">
        <v>50</v>
      </c>
      <c r="C10" s="68" t="s">
        <v>4</v>
      </c>
      <c r="D10" s="68" t="s">
        <v>587</v>
      </c>
      <c r="E10" s="68" t="s">
        <v>4</v>
      </c>
      <c r="F10" s="68" t="s">
        <v>587</v>
      </c>
      <c r="G10" s="68" t="s">
        <v>4</v>
      </c>
      <c r="H10" s="68" t="s">
        <v>587</v>
      </c>
      <c r="I10" s="35" t="s">
        <v>51</v>
      </c>
      <c r="J10" s="36" t="s">
        <v>52</v>
      </c>
    </row>
    <row r="11" spans="1:10" ht="15.75" thickBot="1">
      <c r="A11" s="217"/>
      <c r="B11" s="130"/>
      <c r="C11" s="70" t="s">
        <v>53</v>
      </c>
      <c r="D11" s="70" t="s">
        <v>54</v>
      </c>
      <c r="E11" s="70" t="s">
        <v>53</v>
      </c>
      <c r="F11" s="70" t="s">
        <v>54</v>
      </c>
      <c r="G11" s="70" t="s">
        <v>53</v>
      </c>
      <c r="H11" s="229" t="s">
        <v>54</v>
      </c>
      <c r="I11" s="37"/>
      <c r="J11" s="71"/>
    </row>
    <row r="12" spans="1:10" ht="13.5" customHeight="1">
      <c r="A12" s="213"/>
      <c r="B12" s="214" t="s">
        <v>327</v>
      </c>
      <c r="C12" s="156">
        <v>1279.11</v>
      </c>
      <c r="D12" s="156"/>
      <c r="E12" s="156">
        <v>1081</v>
      </c>
      <c r="F12" s="221"/>
      <c r="G12" s="224">
        <v>-198.11</v>
      </c>
      <c r="H12" s="224"/>
      <c r="I12" s="221"/>
      <c r="J12" s="221"/>
    </row>
    <row r="13" spans="1:10" ht="13.5" customHeight="1">
      <c r="A13" s="154"/>
      <c r="B13" s="155" t="s">
        <v>328</v>
      </c>
      <c r="C13" s="157"/>
      <c r="D13" s="157"/>
      <c r="E13" s="158"/>
      <c r="F13" s="192"/>
      <c r="G13" s="225"/>
      <c r="H13" s="225"/>
      <c r="I13" s="192"/>
      <c r="J13" s="192"/>
    </row>
    <row r="14" spans="1:10" ht="13.5" customHeight="1">
      <c r="A14" s="154"/>
      <c r="B14" s="155" t="s">
        <v>329</v>
      </c>
      <c r="C14" s="157">
        <v>60.91</v>
      </c>
      <c r="D14" s="157"/>
      <c r="E14" s="158"/>
      <c r="F14" s="192"/>
      <c r="G14" s="225">
        <v>-60.91</v>
      </c>
      <c r="H14" s="225"/>
      <c r="I14" s="192"/>
      <c r="J14" s="192"/>
    </row>
    <row r="15" spans="1:10" ht="13.5" customHeight="1">
      <c r="A15" s="154"/>
      <c r="B15" s="155" t="s">
        <v>330</v>
      </c>
      <c r="C15" s="156">
        <v>1218.2</v>
      </c>
      <c r="D15" s="156"/>
      <c r="E15" s="156">
        <v>1081</v>
      </c>
      <c r="F15" s="192"/>
      <c r="G15" s="225">
        <v>-137.2</v>
      </c>
      <c r="H15" s="225"/>
      <c r="I15" s="192"/>
      <c r="J15" s="192"/>
    </row>
    <row r="16" spans="1:10" ht="13.5" customHeight="1">
      <c r="A16" s="154"/>
      <c r="B16" s="159" t="s">
        <v>331</v>
      </c>
      <c r="C16" s="157">
        <v>1218.2</v>
      </c>
      <c r="D16" s="157"/>
      <c r="E16" s="158">
        <v>1081</v>
      </c>
      <c r="F16" s="192"/>
      <c r="G16" s="225">
        <v>-137.2</v>
      </c>
      <c r="H16" s="225"/>
      <c r="I16" s="192"/>
      <c r="J16" s="192"/>
    </row>
    <row r="17" spans="1:10" ht="13.5" customHeight="1">
      <c r="A17" s="154"/>
      <c r="B17" s="159" t="s">
        <v>332</v>
      </c>
      <c r="C17" s="157"/>
      <c r="D17" s="157"/>
      <c r="E17" s="158"/>
      <c r="F17" s="192"/>
      <c r="G17" s="192"/>
      <c r="H17" s="225"/>
      <c r="I17" s="192"/>
      <c r="J17" s="192"/>
    </row>
    <row r="18" spans="1:10" ht="13.5" customHeight="1">
      <c r="A18" s="154"/>
      <c r="B18" s="159" t="s">
        <v>333</v>
      </c>
      <c r="C18" s="157"/>
      <c r="D18" s="157"/>
      <c r="E18" s="158"/>
      <c r="F18" s="192"/>
      <c r="G18" s="192"/>
      <c r="H18" s="225"/>
      <c r="I18" s="192"/>
      <c r="J18" s="192"/>
    </row>
    <row r="19" spans="1:10" ht="27" customHeight="1">
      <c r="A19" s="154"/>
      <c r="B19" s="159" t="s">
        <v>334</v>
      </c>
      <c r="C19" s="157"/>
      <c r="D19" s="157"/>
      <c r="E19" s="158"/>
      <c r="F19" s="192"/>
      <c r="G19" s="192"/>
      <c r="H19" s="225"/>
      <c r="I19" s="192"/>
      <c r="J19" s="192"/>
    </row>
    <row r="20" spans="1:10" ht="15">
      <c r="A20" s="160">
        <v>1</v>
      </c>
      <c r="B20" s="161" t="s">
        <v>55</v>
      </c>
      <c r="C20" s="156">
        <v>370.67</v>
      </c>
      <c r="D20" s="165">
        <v>289.79</v>
      </c>
      <c r="E20" s="162">
        <v>481</v>
      </c>
      <c r="F20" s="165">
        <v>445</v>
      </c>
      <c r="G20" s="225">
        <v>110.33</v>
      </c>
      <c r="H20" s="225">
        <v>155.21</v>
      </c>
      <c r="I20" s="225">
        <f>C20/C82*100</f>
        <v>11.444988899901503</v>
      </c>
      <c r="J20" s="225">
        <f>E20/E82*100</f>
        <v>18.377717495128568</v>
      </c>
    </row>
    <row r="21" spans="1:10" ht="15">
      <c r="A21" s="163" t="s">
        <v>167</v>
      </c>
      <c r="B21" s="164" t="s">
        <v>335</v>
      </c>
      <c r="C21" s="165">
        <v>347.5</v>
      </c>
      <c r="D21" s="165">
        <v>271.67</v>
      </c>
      <c r="E21" s="166">
        <v>481</v>
      </c>
      <c r="F21" s="165">
        <v>445</v>
      </c>
      <c r="G21" s="225">
        <v>133.5</v>
      </c>
      <c r="H21" s="225">
        <v>173.33</v>
      </c>
      <c r="I21" s="225">
        <f>C21/C82*100</f>
        <v>10.729580604623445</v>
      </c>
      <c r="J21" s="225">
        <f>E21/E82*100</f>
        <v>18.377717495128568</v>
      </c>
    </row>
    <row r="22" spans="1:10" ht="15">
      <c r="A22" s="163"/>
      <c r="B22" s="159" t="s">
        <v>336</v>
      </c>
      <c r="C22" s="162">
        <v>178.6</v>
      </c>
      <c r="D22" s="162"/>
      <c r="E22" s="162">
        <v>370.37</v>
      </c>
      <c r="F22" s="162"/>
      <c r="G22" s="192" t="s">
        <v>636</v>
      </c>
      <c r="H22" s="225"/>
      <c r="I22" s="192"/>
      <c r="J22" s="192"/>
    </row>
    <row r="23" spans="1:10" ht="15">
      <c r="A23" s="163"/>
      <c r="B23" s="159" t="s">
        <v>83</v>
      </c>
      <c r="C23" s="162" t="s">
        <v>634</v>
      </c>
      <c r="D23" s="162"/>
      <c r="E23" s="162" t="s">
        <v>602</v>
      </c>
      <c r="F23" s="162" t="s">
        <v>602</v>
      </c>
      <c r="G23" s="192"/>
      <c r="H23" s="225"/>
      <c r="I23" s="192"/>
      <c r="J23" s="192"/>
    </row>
    <row r="24" spans="1:10" ht="15">
      <c r="A24" s="163"/>
      <c r="B24" s="159" t="s">
        <v>337</v>
      </c>
      <c r="C24" s="162">
        <v>0.77</v>
      </c>
      <c r="D24" s="162"/>
      <c r="E24" s="162">
        <v>0.73</v>
      </c>
      <c r="F24" s="162">
        <v>0.729</v>
      </c>
      <c r="G24" s="192"/>
      <c r="H24" s="225"/>
      <c r="I24" s="192"/>
      <c r="J24" s="192"/>
    </row>
    <row r="25" spans="1:10" ht="12.75" customHeight="1">
      <c r="A25" s="167"/>
      <c r="B25" s="159" t="s">
        <v>338</v>
      </c>
      <c r="C25" s="168">
        <v>298.24</v>
      </c>
      <c r="D25" s="168"/>
      <c r="E25" s="168">
        <v>463.5</v>
      </c>
      <c r="F25" s="168"/>
      <c r="G25" s="192" t="s">
        <v>637</v>
      </c>
      <c r="H25" s="225"/>
      <c r="I25" s="192"/>
      <c r="J25" s="192"/>
    </row>
    <row r="26" spans="1:10" ht="12.75" customHeight="1">
      <c r="A26" s="167"/>
      <c r="B26" s="159" t="s">
        <v>339</v>
      </c>
      <c r="C26" s="168">
        <v>1165.16</v>
      </c>
      <c r="D26" s="168"/>
      <c r="E26" s="168">
        <v>1037.76</v>
      </c>
      <c r="F26" s="168"/>
      <c r="G26" s="192" t="s">
        <v>638</v>
      </c>
      <c r="H26" s="225"/>
      <c r="I26" s="192"/>
      <c r="J26" s="192"/>
    </row>
    <row r="27" spans="1:10" ht="12.75" customHeight="1">
      <c r="A27" s="167"/>
      <c r="B27" s="159" t="s">
        <v>340</v>
      </c>
      <c r="C27" s="168">
        <v>77.8</v>
      </c>
      <c r="D27" s="168"/>
      <c r="E27" s="168">
        <v>156.72</v>
      </c>
      <c r="F27" s="168"/>
      <c r="G27" s="192" t="s">
        <v>639</v>
      </c>
      <c r="H27" s="225"/>
      <c r="I27" s="192"/>
      <c r="J27" s="192"/>
    </row>
    <row r="28" spans="1:10" ht="12.75" customHeight="1">
      <c r="A28" s="163" t="s">
        <v>168</v>
      </c>
      <c r="B28" s="164" t="s">
        <v>64</v>
      </c>
      <c r="C28" s="169">
        <f>C29*C30</f>
        <v>0</v>
      </c>
      <c r="D28" s="165">
        <f>C28/C15/1000</f>
        <v>0</v>
      </c>
      <c r="E28" s="169">
        <f>E29*E30</f>
        <v>0</v>
      </c>
      <c r="F28" s="165">
        <f>E28/E15/1000</f>
        <v>0</v>
      </c>
      <c r="G28" s="225">
        <f>E28-C28</f>
        <v>0</v>
      </c>
      <c r="H28" s="225">
        <f>F28-D28</f>
        <v>0</v>
      </c>
      <c r="I28" s="225">
        <f>C28/C82*100</f>
        <v>0</v>
      </c>
      <c r="J28" s="225">
        <f>E28/E82*100</f>
        <v>0</v>
      </c>
    </row>
    <row r="29" spans="1:10" ht="12.75" customHeight="1">
      <c r="A29" s="163"/>
      <c r="B29" s="159" t="s">
        <v>65</v>
      </c>
      <c r="C29" s="170"/>
      <c r="D29" s="170"/>
      <c r="E29" s="170"/>
      <c r="F29" s="170"/>
      <c r="G29" s="192"/>
      <c r="H29" s="225"/>
      <c r="I29" s="192"/>
      <c r="J29" s="192"/>
    </row>
    <row r="30" spans="1:10" ht="12.75" customHeight="1">
      <c r="A30" s="163"/>
      <c r="B30" s="159" t="s">
        <v>341</v>
      </c>
      <c r="C30" s="168"/>
      <c r="D30" s="168"/>
      <c r="E30" s="168"/>
      <c r="F30" s="168"/>
      <c r="G30" s="192"/>
      <c r="H30" s="225"/>
      <c r="I30" s="192"/>
      <c r="J30" s="192"/>
    </row>
    <row r="31" spans="1:10" ht="12.75" customHeight="1">
      <c r="A31" s="163"/>
      <c r="B31" s="159" t="s">
        <v>342</v>
      </c>
      <c r="C31" s="168"/>
      <c r="D31" s="168"/>
      <c r="E31" s="168"/>
      <c r="F31" s="168"/>
      <c r="G31" s="192"/>
      <c r="H31" s="225"/>
      <c r="I31" s="192"/>
      <c r="J31" s="192"/>
    </row>
    <row r="32" spans="1:10" ht="12.75" customHeight="1">
      <c r="A32" s="163" t="s">
        <v>343</v>
      </c>
      <c r="B32" s="164" t="s">
        <v>344</v>
      </c>
      <c r="C32" s="169">
        <f>C34*C35</f>
        <v>0</v>
      </c>
      <c r="D32" s="165">
        <f>C32/C15/1000</f>
        <v>0</v>
      </c>
      <c r="E32" s="169">
        <f>E34*E35</f>
        <v>0</v>
      </c>
      <c r="F32" s="165">
        <f>E32/E15/1000</f>
        <v>0</v>
      </c>
      <c r="G32" s="225">
        <f>E32-C32</f>
        <v>0</v>
      </c>
      <c r="H32" s="225">
        <f>F32-D32</f>
        <v>0</v>
      </c>
      <c r="I32" s="225">
        <f>C32/C82*100</f>
        <v>0</v>
      </c>
      <c r="J32" s="225">
        <f>E32/E82*100</f>
        <v>0</v>
      </c>
    </row>
    <row r="33" spans="1:10" ht="12.75" customHeight="1">
      <c r="A33" s="163"/>
      <c r="B33" s="159" t="s">
        <v>337</v>
      </c>
      <c r="C33" s="168"/>
      <c r="D33" s="168"/>
      <c r="E33" s="168"/>
      <c r="F33" s="168"/>
      <c r="G33" s="192"/>
      <c r="H33" s="225"/>
      <c r="I33" s="192"/>
      <c r="J33" s="192"/>
    </row>
    <row r="34" spans="1:10" ht="12.75" customHeight="1">
      <c r="A34" s="167"/>
      <c r="B34" s="159" t="s">
        <v>345</v>
      </c>
      <c r="C34" s="168"/>
      <c r="D34" s="168"/>
      <c r="E34" s="168"/>
      <c r="F34" s="168"/>
      <c r="G34" s="192"/>
      <c r="H34" s="225"/>
      <c r="I34" s="192"/>
      <c r="J34" s="192"/>
    </row>
    <row r="35" spans="1:10" ht="12.75" customHeight="1">
      <c r="A35" s="167"/>
      <c r="B35" s="159" t="s">
        <v>346</v>
      </c>
      <c r="C35" s="168"/>
      <c r="D35" s="168"/>
      <c r="E35" s="168"/>
      <c r="F35" s="168"/>
      <c r="G35" s="192"/>
      <c r="H35" s="225"/>
      <c r="I35" s="192"/>
      <c r="J35" s="192"/>
    </row>
    <row r="36" spans="1:10" ht="12.75" customHeight="1">
      <c r="A36" s="160">
        <v>2</v>
      </c>
      <c r="B36" s="171" t="s">
        <v>56</v>
      </c>
      <c r="C36" s="172">
        <v>10.46</v>
      </c>
      <c r="D36" s="165">
        <v>10.46</v>
      </c>
      <c r="E36" s="172">
        <v>8.8</v>
      </c>
      <c r="F36" s="165">
        <v>8.14</v>
      </c>
      <c r="G36" s="225">
        <f>E36-C36</f>
        <v>-1.6600000000000001</v>
      </c>
      <c r="H36" s="225">
        <f>F36-D36</f>
        <v>-2.3200000000000003</v>
      </c>
      <c r="I36" s="225">
        <f>C36/C82*100</f>
        <v>0.3229680953219029</v>
      </c>
      <c r="J36" s="225">
        <f>E36/E82*100</f>
        <v>0.3362243533412295</v>
      </c>
    </row>
    <row r="37" spans="1:10" ht="12.75" customHeight="1">
      <c r="A37" s="173"/>
      <c r="B37" s="159" t="s">
        <v>347</v>
      </c>
      <c r="C37" s="174">
        <v>639.55</v>
      </c>
      <c r="D37" s="174">
        <v>0.5</v>
      </c>
      <c r="E37" s="174"/>
      <c r="F37" s="174"/>
      <c r="G37" s="192"/>
      <c r="H37" s="225"/>
      <c r="I37" s="192"/>
      <c r="J37" s="192"/>
    </row>
    <row r="38" spans="1:10" ht="12.75" customHeight="1">
      <c r="A38" s="173"/>
      <c r="B38" s="159" t="s">
        <v>348</v>
      </c>
      <c r="C38" s="174">
        <v>16.36</v>
      </c>
      <c r="D38" s="174"/>
      <c r="E38" s="174"/>
      <c r="F38" s="174"/>
      <c r="G38" s="192"/>
      <c r="H38" s="225"/>
      <c r="I38" s="192"/>
      <c r="J38" s="192"/>
    </row>
    <row r="39" spans="1:10" ht="12.75" customHeight="1">
      <c r="A39" s="160">
        <v>3</v>
      </c>
      <c r="B39" s="161" t="s">
        <v>349</v>
      </c>
      <c r="C39" s="172">
        <v>1358.32</v>
      </c>
      <c r="D39" s="165">
        <v>1062</v>
      </c>
      <c r="E39" s="172">
        <v>586.1</v>
      </c>
      <c r="F39" s="165">
        <v>542.18</v>
      </c>
      <c r="G39" s="225">
        <f>E39-C39</f>
        <v>-772.2199999999999</v>
      </c>
      <c r="H39" s="225">
        <f>F39-D39</f>
        <v>-519.82</v>
      </c>
      <c r="I39" s="225">
        <f>C39/C82*100</f>
        <v>41.940155185243505</v>
      </c>
      <c r="J39" s="225">
        <f>E39/E82*100</f>
        <v>22.39330607878348</v>
      </c>
    </row>
    <row r="40" spans="1:10" ht="12.75" customHeight="1">
      <c r="A40" s="176"/>
      <c r="B40" s="159" t="s">
        <v>350</v>
      </c>
      <c r="C40" s="168">
        <v>9</v>
      </c>
      <c r="D40" s="168">
        <v>9</v>
      </c>
      <c r="E40" s="168">
        <v>6</v>
      </c>
      <c r="F40" s="168">
        <v>6</v>
      </c>
      <c r="G40" s="192"/>
      <c r="H40" s="225"/>
      <c r="I40" s="192"/>
      <c r="J40" s="192"/>
    </row>
    <row r="41" spans="1:10" ht="12.75" customHeight="1">
      <c r="A41" s="176"/>
      <c r="B41" s="159" t="s">
        <v>351</v>
      </c>
      <c r="C41" s="168">
        <v>14373.72</v>
      </c>
      <c r="D41" s="168"/>
      <c r="E41" s="168">
        <v>10853.7</v>
      </c>
      <c r="F41" s="168"/>
      <c r="G41" s="192"/>
      <c r="H41" s="225"/>
      <c r="I41" s="192"/>
      <c r="J41" s="192"/>
    </row>
    <row r="42" spans="1:10" ht="12.75" customHeight="1">
      <c r="A42" s="160">
        <v>4</v>
      </c>
      <c r="B42" s="161" t="s">
        <v>352</v>
      </c>
      <c r="C42" s="172">
        <v>410.21</v>
      </c>
      <c r="D42" s="165">
        <v>320.7</v>
      </c>
      <c r="E42" s="172">
        <v>190.4</v>
      </c>
      <c r="F42" s="165">
        <v>176.13</v>
      </c>
      <c r="G42" s="225">
        <f>E42-C42</f>
        <v>-219.80999999999997</v>
      </c>
      <c r="H42" s="225">
        <f>F42-D42</f>
        <v>-144.57</v>
      </c>
      <c r="I42" s="225">
        <f>C42/C82*100</f>
        <v>12.665845352007436</v>
      </c>
      <c r="J42" s="225">
        <f>E42/E82*100</f>
        <v>7.274672372292057</v>
      </c>
    </row>
    <row r="43" spans="1:10" ht="12.75" customHeight="1">
      <c r="A43" s="160">
        <v>5</v>
      </c>
      <c r="B43" s="161" t="s">
        <v>62</v>
      </c>
      <c r="C43" s="172"/>
      <c r="D43" s="172"/>
      <c r="E43" s="172"/>
      <c r="F43" s="172"/>
      <c r="G43" s="192"/>
      <c r="H43" s="225"/>
      <c r="I43" s="192"/>
      <c r="J43" s="192"/>
    </row>
    <row r="44" spans="1:10" ht="12.75" customHeight="1">
      <c r="A44" s="160">
        <v>6</v>
      </c>
      <c r="B44" s="161" t="s">
        <v>353</v>
      </c>
      <c r="C44" s="172">
        <v>111.23</v>
      </c>
      <c r="D44" s="172">
        <v>86.96</v>
      </c>
      <c r="E44" s="172"/>
      <c r="F44" s="172"/>
      <c r="G44" s="192"/>
      <c r="H44" s="225"/>
      <c r="I44" s="192"/>
      <c r="J44" s="192"/>
    </row>
    <row r="45" spans="1:10" ht="12.75" customHeight="1">
      <c r="A45" s="160">
        <v>7</v>
      </c>
      <c r="B45" s="161" t="s">
        <v>354</v>
      </c>
      <c r="C45" s="172">
        <v>629.89</v>
      </c>
      <c r="D45" s="165">
        <v>492.44</v>
      </c>
      <c r="E45" s="172">
        <v>423</v>
      </c>
      <c r="F45" s="165">
        <v>391.3</v>
      </c>
      <c r="G45" s="225">
        <f>E45-C45</f>
        <v>-206.89</v>
      </c>
      <c r="H45" s="225">
        <f>F45-D45</f>
        <v>-101.13999999999999</v>
      </c>
      <c r="I45" s="225">
        <f>C45/C82*100</f>
        <v>19.448792883586368</v>
      </c>
      <c r="J45" s="225">
        <f>E45/E82*100</f>
        <v>16.161693348106827</v>
      </c>
    </row>
    <row r="46" spans="1:10" ht="12.75" customHeight="1">
      <c r="A46" s="160"/>
      <c r="B46" s="177" t="s">
        <v>184</v>
      </c>
      <c r="C46" s="169"/>
      <c r="D46" s="165"/>
      <c r="E46" s="169">
        <f>E47*E48</f>
        <v>0</v>
      </c>
      <c r="F46" s="165">
        <f>E46/E15/1000</f>
        <v>0</v>
      </c>
      <c r="G46" s="225">
        <f>E46-C46</f>
        <v>0</v>
      </c>
      <c r="H46" s="225">
        <f>F46-D46</f>
        <v>0</v>
      </c>
      <c r="I46" s="225">
        <f>C46/C82*100</f>
        <v>0</v>
      </c>
      <c r="J46" s="225">
        <f>E46/E82*100</f>
        <v>0</v>
      </c>
    </row>
    <row r="47" spans="1:10" ht="12.75" customHeight="1">
      <c r="A47" s="176"/>
      <c r="B47" s="159" t="s">
        <v>355</v>
      </c>
      <c r="C47" s="168"/>
      <c r="D47" s="168"/>
      <c r="E47" s="168"/>
      <c r="F47" s="168"/>
      <c r="G47" s="192"/>
      <c r="H47" s="225"/>
      <c r="I47" s="192"/>
      <c r="J47" s="192"/>
    </row>
    <row r="48" spans="1:10" ht="12.75" customHeight="1">
      <c r="A48" s="176"/>
      <c r="B48" s="159" t="s">
        <v>341</v>
      </c>
      <c r="C48" s="168"/>
      <c r="D48" s="168"/>
      <c r="E48" s="168"/>
      <c r="F48" s="168"/>
      <c r="G48" s="192"/>
      <c r="H48" s="225"/>
      <c r="I48" s="192"/>
      <c r="J48" s="192"/>
    </row>
    <row r="49" spans="1:10" ht="12.75" customHeight="1">
      <c r="A49" s="176"/>
      <c r="B49" s="177" t="s">
        <v>189</v>
      </c>
      <c r="C49" s="169">
        <f>C50*C51</f>
        <v>0</v>
      </c>
      <c r="D49" s="165">
        <f>C49/C15/1000</f>
        <v>0</v>
      </c>
      <c r="E49" s="169">
        <f>E50*E51</f>
        <v>0</v>
      </c>
      <c r="F49" s="165">
        <f>E49/E15/1000</f>
        <v>0</v>
      </c>
      <c r="G49" s="225">
        <f>E49-C49</f>
        <v>0</v>
      </c>
      <c r="H49" s="225">
        <f>F49-D49</f>
        <v>0</v>
      </c>
      <c r="I49" s="225">
        <f>C49/C82*100</f>
        <v>0</v>
      </c>
      <c r="J49" s="225">
        <f>E49/E82*100</f>
        <v>0</v>
      </c>
    </row>
    <row r="50" spans="1:10" ht="12.75" customHeight="1">
      <c r="A50" s="176"/>
      <c r="B50" s="159" t="s">
        <v>355</v>
      </c>
      <c r="C50" s="168"/>
      <c r="D50" s="168"/>
      <c r="E50" s="168"/>
      <c r="F50" s="168"/>
      <c r="G50" s="192"/>
      <c r="H50" s="225"/>
      <c r="I50" s="192"/>
      <c r="J50" s="192"/>
    </row>
    <row r="51" spans="1:10" ht="12.75" customHeight="1">
      <c r="A51" s="176"/>
      <c r="B51" s="159" t="s">
        <v>341</v>
      </c>
      <c r="C51" s="168"/>
      <c r="D51" s="168"/>
      <c r="E51" s="168"/>
      <c r="F51" s="168"/>
      <c r="G51" s="192"/>
      <c r="H51" s="225"/>
      <c r="I51" s="192"/>
      <c r="J51" s="192"/>
    </row>
    <row r="52" spans="1:10" ht="12.75" customHeight="1">
      <c r="A52" s="176"/>
      <c r="B52" s="177" t="s">
        <v>191</v>
      </c>
      <c r="C52" s="169">
        <v>629.89</v>
      </c>
      <c r="D52" s="165">
        <v>492.44</v>
      </c>
      <c r="E52" s="169">
        <v>423</v>
      </c>
      <c r="F52" s="165">
        <v>391.3</v>
      </c>
      <c r="G52" s="225">
        <f>E52-C52</f>
        <v>-206.89</v>
      </c>
      <c r="H52" s="225">
        <f>F52-D52</f>
        <v>-101.13999999999999</v>
      </c>
      <c r="I52" s="225">
        <f>C52/C82*100</f>
        <v>19.448792883586368</v>
      </c>
      <c r="J52" s="225">
        <f>E52/E82*100</f>
        <v>16.161693348106827</v>
      </c>
    </row>
    <row r="53" spans="1:10" ht="12.75" customHeight="1">
      <c r="A53" s="176"/>
      <c r="B53" s="159" t="s">
        <v>355</v>
      </c>
      <c r="C53" s="168">
        <v>143.47</v>
      </c>
      <c r="D53" s="168">
        <v>112</v>
      </c>
      <c r="E53" s="168">
        <v>96.2</v>
      </c>
      <c r="F53" s="168">
        <v>89</v>
      </c>
      <c r="G53" s="192"/>
      <c r="H53" s="225"/>
      <c r="I53" s="192"/>
      <c r="J53" s="192"/>
    </row>
    <row r="54" spans="1:10" ht="12.75" customHeight="1">
      <c r="A54" s="176"/>
      <c r="B54" s="159" t="s">
        <v>341</v>
      </c>
      <c r="C54" s="168">
        <v>4.4</v>
      </c>
      <c r="D54" s="168"/>
      <c r="E54" s="168">
        <v>4.4</v>
      </c>
      <c r="F54" s="168"/>
      <c r="G54" s="192"/>
      <c r="H54" s="225"/>
      <c r="I54" s="192"/>
      <c r="J54" s="192"/>
    </row>
    <row r="55" spans="1:10" ht="12.75" customHeight="1">
      <c r="A55" s="176"/>
      <c r="B55" s="177" t="s">
        <v>193</v>
      </c>
      <c r="C55" s="169">
        <f>C56*C57</f>
        <v>0</v>
      </c>
      <c r="D55" s="165">
        <f>C55/C15/1000</f>
        <v>0</v>
      </c>
      <c r="E55" s="169">
        <f>E56*E57</f>
        <v>0</v>
      </c>
      <c r="F55" s="165">
        <f>E55/E15/1000</f>
        <v>0</v>
      </c>
      <c r="G55" s="225">
        <f>E55-C55</f>
        <v>0</v>
      </c>
      <c r="H55" s="225">
        <f>F55-D55</f>
        <v>0</v>
      </c>
      <c r="I55" s="225">
        <f>C55/C82*100</f>
        <v>0</v>
      </c>
      <c r="J55" s="225">
        <f>E55/E82*100</f>
        <v>0</v>
      </c>
    </row>
    <row r="56" spans="1:10" ht="12.75" customHeight="1">
      <c r="A56" s="176"/>
      <c r="B56" s="159" t="s">
        <v>355</v>
      </c>
      <c r="C56" s="168"/>
      <c r="D56" s="168"/>
      <c r="E56" s="168"/>
      <c r="F56" s="168"/>
      <c r="G56" s="192"/>
      <c r="H56" s="225"/>
      <c r="I56" s="192"/>
      <c r="J56" s="192"/>
    </row>
    <row r="57" spans="1:10" ht="12.75" customHeight="1">
      <c r="A57" s="176"/>
      <c r="B57" s="159" t="s">
        <v>341</v>
      </c>
      <c r="C57" s="168"/>
      <c r="D57" s="168"/>
      <c r="E57" s="168"/>
      <c r="F57" s="168"/>
      <c r="G57" s="192"/>
      <c r="H57" s="225"/>
      <c r="I57" s="192"/>
      <c r="J57" s="192"/>
    </row>
    <row r="58" spans="1:10" ht="12.75" customHeight="1">
      <c r="A58" s="160">
        <v>8</v>
      </c>
      <c r="B58" s="161" t="s">
        <v>356</v>
      </c>
      <c r="C58" s="172">
        <f>C59+C60</f>
        <v>0</v>
      </c>
      <c r="D58" s="165">
        <f>C58/C15/1000</f>
        <v>0</v>
      </c>
      <c r="E58" s="172">
        <v>102.6</v>
      </c>
      <c r="F58" s="165">
        <f>E58/E15/1000</f>
        <v>9.491211840888066E-05</v>
      </c>
      <c r="G58" s="225">
        <f>E58-C58</f>
        <v>102.6</v>
      </c>
      <c r="H58" s="225">
        <f>F58-D58</f>
        <v>9.491211840888066E-05</v>
      </c>
      <c r="I58" s="225">
        <f>C58/C82*100</f>
        <v>0</v>
      </c>
      <c r="J58" s="225">
        <f>E58/E82*100</f>
        <v>3.9200703014556986</v>
      </c>
    </row>
    <row r="59" spans="1:10" ht="12.75" customHeight="1">
      <c r="A59" s="160"/>
      <c r="B59" s="159" t="s">
        <v>357</v>
      </c>
      <c r="C59" s="172"/>
      <c r="D59" s="172"/>
      <c r="E59" s="172">
        <v>102.6</v>
      </c>
      <c r="F59" s="172"/>
      <c r="G59" s="192"/>
      <c r="H59" s="225"/>
      <c r="I59" s="192"/>
      <c r="J59" s="192"/>
    </row>
    <row r="60" spans="1:10" ht="12.75" customHeight="1">
      <c r="A60" s="160"/>
      <c r="B60" s="159" t="s">
        <v>358</v>
      </c>
      <c r="C60" s="172"/>
      <c r="D60" s="172"/>
      <c r="E60" s="172"/>
      <c r="F60" s="172"/>
      <c r="G60" s="192"/>
      <c r="H60" s="225"/>
      <c r="I60" s="192"/>
      <c r="J60" s="192"/>
    </row>
    <row r="61" spans="1:10" ht="12.75" customHeight="1">
      <c r="A61" s="160">
        <v>9</v>
      </c>
      <c r="B61" s="161" t="s">
        <v>359</v>
      </c>
      <c r="C61" s="172">
        <v>85.96</v>
      </c>
      <c r="D61" s="165">
        <v>67.2</v>
      </c>
      <c r="E61" s="172">
        <v>314.4</v>
      </c>
      <c r="F61" s="165">
        <v>290.84</v>
      </c>
      <c r="G61" s="225">
        <f>E61-C61</f>
        <v>228.44</v>
      </c>
      <c r="H61" s="225">
        <f>F61-D61</f>
        <v>223.64</v>
      </c>
      <c r="I61" s="225">
        <f>C61/C82*100</f>
        <v>2.654143161937932</v>
      </c>
      <c r="J61" s="225">
        <f>E61/E82*100</f>
        <v>12.012379169373016</v>
      </c>
    </row>
    <row r="62" spans="1:10" ht="12.75" customHeight="1">
      <c r="A62" s="160"/>
      <c r="B62" s="159" t="s">
        <v>360</v>
      </c>
      <c r="C62" s="172"/>
      <c r="D62" s="172"/>
      <c r="E62" s="172"/>
      <c r="F62" s="172"/>
      <c r="G62" s="192"/>
      <c r="H62" s="230"/>
      <c r="I62" s="192"/>
      <c r="J62" s="192"/>
    </row>
    <row r="63" spans="1:10" ht="12.75" customHeight="1">
      <c r="A63" s="160"/>
      <c r="B63" s="159" t="s">
        <v>361</v>
      </c>
      <c r="C63" s="172"/>
      <c r="D63" s="172"/>
      <c r="E63" s="172"/>
      <c r="F63" s="172"/>
      <c r="G63" s="192"/>
      <c r="H63" s="230"/>
      <c r="I63" s="192"/>
      <c r="J63" s="192"/>
    </row>
    <row r="64" spans="1:10" ht="12.75" customHeight="1">
      <c r="A64" s="160"/>
      <c r="B64" s="159" t="s">
        <v>362</v>
      </c>
      <c r="C64" s="172">
        <v>36.18</v>
      </c>
      <c r="D64" s="172">
        <v>28.3</v>
      </c>
      <c r="E64" s="172">
        <v>7.2</v>
      </c>
      <c r="F64" s="172">
        <v>6.66</v>
      </c>
      <c r="G64" s="192"/>
      <c r="H64" s="230"/>
      <c r="I64" s="192"/>
      <c r="J64" s="192"/>
    </row>
    <row r="65" spans="1:10" ht="12.75" customHeight="1">
      <c r="A65" s="160"/>
      <c r="B65" s="159" t="s">
        <v>363</v>
      </c>
      <c r="C65" s="172"/>
      <c r="D65" s="172"/>
      <c r="E65" s="172">
        <v>10.5</v>
      </c>
      <c r="F65" s="172">
        <v>9.71</v>
      </c>
      <c r="G65" s="192"/>
      <c r="H65" s="230"/>
      <c r="I65" s="192"/>
      <c r="J65" s="192"/>
    </row>
    <row r="66" spans="1:10" ht="12.75" customHeight="1">
      <c r="A66" s="160"/>
      <c r="B66" s="159" t="s">
        <v>364</v>
      </c>
      <c r="C66" s="172">
        <v>49.79</v>
      </c>
      <c r="D66" s="172">
        <v>38.9</v>
      </c>
      <c r="E66" s="172">
        <v>296.7</v>
      </c>
      <c r="F66" s="172">
        <v>274.5</v>
      </c>
      <c r="G66" s="192"/>
      <c r="H66" s="230"/>
      <c r="I66" s="192"/>
      <c r="J66" s="192"/>
    </row>
    <row r="67" spans="1:12" ht="12.75" customHeight="1">
      <c r="A67" s="178">
        <v>10</v>
      </c>
      <c r="B67" s="179" t="s">
        <v>68</v>
      </c>
      <c r="C67" s="180">
        <v>2896.94</v>
      </c>
      <c r="D67" s="180">
        <v>2264.81</v>
      </c>
      <c r="E67" s="180">
        <v>2119.8</v>
      </c>
      <c r="F67" s="180">
        <v>1960.96</v>
      </c>
      <c r="G67" s="225">
        <f>E67-C67</f>
        <v>-777.1399999999999</v>
      </c>
      <c r="H67" s="225">
        <f>F67-D67</f>
        <v>-303.8499999999999</v>
      </c>
      <c r="I67" s="225"/>
      <c r="J67" s="225"/>
      <c r="K67" s="175"/>
      <c r="L67" s="175"/>
    </row>
    <row r="68" spans="1:12" ht="12.75" customHeight="1">
      <c r="A68" s="160">
        <v>11</v>
      </c>
      <c r="B68" s="161" t="s">
        <v>69</v>
      </c>
      <c r="C68" s="172">
        <v>341.77</v>
      </c>
      <c r="D68" s="165">
        <v>267.19</v>
      </c>
      <c r="E68" s="172">
        <v>506.2</v>
      </c>
      <c r="F68" s="165">
        <v>468.27</v>
      </c>
      <c r="G68" s="225">
        <f>E68-C68</f>
        <v>164.43</v>
      </c>
      <c r="H68" s="225">
        <f>F68-D68</f>
        <v>201.07999999999998</v>
      </c>
      <c r="I68" s="225">
        <f>C68/C82*100</f>
        <v>10.552658311488216</v>
      </c>
      <c r="J68" s="225">
        <f>E68/E82*100</f>
        <v>19.340541779696633</v>
      </c>
      <c r="K68" s="175"/>
      <c r="L68" s="175"/>
    </row>
    <row r="69" spans="1:12" ht="12.75" customHeight="1">
      <c r="A69" s="176"/>
      <c r="B69" s="159" t="s">
        <v>365</v>
      </c>
      <c r="C69" s="168">
        <v>341.77</v>
      </c>
      <c r="D69" s="168">
        <v>267.19</v>
      </c>
      <c r="E69" s="168">
        <v>341.77</v>
      </c>
      <c r="F69" s="168">
        <v>223.65</v>
      </c>
      <c r="G69" s="192"/>
      <c r="H69" s="230"/>
      <c r="I69" s="192"/>
      <c r="J69" s="192"/>
      <c r="K69" s="175"/>
      <c r="L69" s="175"/>
    </row>
    <row r="70" spans="1:12" ht="12.75" customHeight="1">
      <c r="A70" s="176"/>
      <c r="B70" s="159" t="s">
        <v>366</v>
      </c>
      <c r="C70" s="168">
        <v>3</v>
      </c>
      <c r="D70" s="168"/>
      <c r="E70" s="168">
        <v>3</v>
      </c>
      <c r="F70" s="168"/>
      <c r="G70" s="192"/>
      <c r="H70" s="230"/>
      <c r="I70" s="192"/>
      <c r="J70" s="192"/>
      <c r="K70" s="175"/>
      <c r="L70" s="175"/>
    </row>
    <row r="71" spans="1:12" ht="12.75" customHeight="1">
      <c r="A71" s="176"/>
      <c r="B71" s="159" t="s">
        <v>367</v>
      </c>
      <c r="C71" s="168">
        <v>9493.61</v>
      </c>
      <c r="D71" s="168"/>
      <c r="E71" s="168"/>
      <c r="F71" s="168"/>
      <c r="G71" s="192"/>
      <c r="H71" s="230"/>
      <c r="I71" s="192"/>
      <c r="J71" s="192"/>
      <c r="K71" s="175"/>
      <c r="L71" s="175"/>
    </row>
    <row r="72" spans="1:12" ht="12.75" customHeight="1">
      <c r="A72" s="176"/>
      <c r="B72" s="159" t="s">
        <v>364</v>
      </c>
      <c r="C72" s="168">
        <v>0</v>
      </c>
      <c r="D72" s="168"/>
      <c r="E72" s="168">
        <v>164.43</v>
      </c>
      <c r="F72" s="168">
        <v>152.11</v>
      </c>
      <c r="G72" s="192"/>
      <c r="H72" s="230"/>
      <c r="I72" s="192"/>
      <c r="J72" s="192"/>
      <c r="K72" s="175"/>
      <c r="L72" s="175"/>
    </row>
    <row r="73" spans="1:12" ht="12.75" customHeight="1">
      <c r="A73" s="178">
        <v>12</v>
      </c>
      <c r="B73" s="179" t="s">
        <v>70</v>
      </c>
      <c r="C73" s="180">
        <v>3238.71</v>
      </c>
      <c r="D73" s="222">
        <v>2724.12</v>
      </c>
      <c r="E73" s="180">
        <v>2617.3</v>
      </c>
      <c r="F73" s="222">
        <v>2421.18</v>
      </c>
      <c r="G73" s="225">
        <f>E73-C73</f>
        <v>-621.4099999999999</v>
      </c>
      <c r="H73" s="225">
        <f>F73-D73</f>
        <v>-302.94000000000005</v>
      </c>
      <c r="I73" s="225"/>
      <c r="J73" s="225"/>
      <c r="K73" s="181"/>
      <c r="L73" s="175"/>
    </row>
    <row r="74" spans="1:12" ht="12.75" customHeight="1">
      <c r="A74" s="160">
        <v>13</v>
      </c>
      <c r="B74" s="161" t="s">
        <v>368</v>
      </c>
      <c r="C74" s="162">
        <f>C75+C76+C77+C78</f>
        <v>0</v>
      </c>
      <c r="D74" s="223">
        <f>C74/C15/1000</f>
        <v>0</v>
      </c>
      <c r="E74" s="162">
        <f>E75+E76+E77+E78</f>
        <v>0</v>
      </c>
      <c r="F74" s="223">
        <f>E74/E15/1000</f>
        <v>0</v>
      </c>
      <c r="G74" s="225">
        <f>E74-C74</f>
        <v>0</v>
      </c>
      <c r="H74" s="225">
        <f>F74-D74</f>
        <v>0</v>
      </c>
      <c r="I74" s="225">
        <f>C74/C82*100</f>
        <v>0</v>
      </c>
      <c r="J74" s="225">
        <f>E74/E82*100</f>
        <v>0</v>
      </c>
      <c r="K74" s="182"/>
      <c r="L74" s="175"/>
    </row>
    <row r="75" spans="1:12" ht="12.75" customHeight="1">
      <c r="A75" s="160"/>
      <c r="B75" s="159" t="s">
        <v>291</v>
      </c>
      <c r="C75" s="162"/>
      <c r="D75" s="162"/>
      <c r="E75" s="162"/>
      <c r="F75" s="162"/>
      <c r="G75" s="192"/>
      <c r="H75" s="230"/>
      <c r="I75" s="192"/>
      <c r="J75" s="219"/>
      <c r="K75" s="182"/>
      <c r="L75" s="175"/>
    </row>
    <row r="76" spans="1:12" ht="12.75" customHeight="1">
      <c r="A76" s="160"/>
      <c r="B76" s="159" t="s">
        <v>293</v>
      </c>
      <c r="C76" s="162"/>
      <c r="D76" s="162"/>
      <c r="E76" s="162"/>
      <c r="F76" s="162"/>
      <c r="G76" s="192"/>
      <c r="H76" s="225"/>
      <c r="I76" s="192"/>
      <c r="J76" s="220"/>
      <c r="K76" s="182"/>
      <c r="L76" s="175"/>
    </row>
    <row r="77" spans="1:12" ht="12.75" customHeight="1">
      <c r="A77" s="160"/>
      <c r="B77" s="159" t="s">
        <v>294</v>
      </c>
      <c r="C77" s="162"/>
      <c r="D77" s="162"/>
      <c r="E77" s="162"/>
      <c r="F77" s="162"/>
      <c r="G77" s="192"/>
      <c r="H77" s="225"/>
      <c r="I77" s="192"/>
      <c r="J77" s="219"/>
      <c r="K77" s="182"/>
      <c r="L77" s="175"/>
    </row>
    <row r="78" spans="1:12" ht="12.75" customHeight="1">
      <c r="A78" s="160"/>
      <c r="B78" s="159" t="s">
        <v>369</v>
      </c>
      <c r="C78" s="183">
        <f>C81+C80+C79</f>
        <v>0</v>
      </c>
      <c r="D78" s="183"/>
      <c r="E78" s="183">
        <f>E81+E80+E79</f>
        <v>0</v>
      </c>
      <c r="F78" s="183"/>
      <c r="G78" s="225">
        <f>E78-C78</f>
        <v>0</v>
      </c>
      <c r="H78" s="225">
        <f>F78-D78</f>
        <v>0</v>
      </c>
      <c r="I78" s="192"/>
      <c r="J78" s="218"/>
      <c r="K78" s="182"/>
      <c r="L78" s="175"/>
    </row>
    <row r="79" spans="1:12" ht="12.75" customHeight="1">
      <c r="A79" s="160"/>
      <c r="B79" s="159" t="s">
        <v>370</v>
      </c>
      <c r="C79" s="162"/>
      <c r="D79" s="162"/>
      <c r="E79" s="162"/>
      <c r="F79" s="162"/>
      <c r="G79" s="192"/>
      <c r="H79" s="225"/>
      <c r="I79" s="192"/>
      <c r="J79" s="219"/>
      <c r="K79" s="182"/>
      <c r="L79" s="175"/>
    </row>
    <row r="80" spans="1:12" ht="12.75" customHeight="1">
      <c r="A80" s="160"/>
      <c r="B80" s="159" t="s">
        <v>371</v>
      </c>
      <c r="C80" s="162"/>
      <c r="D80" s="162"/>
      <c r="E80" s="162"/>
      <c r="F80" s="162"/>
      <c r="G80" s="192"/>
      <c r="H80" s="225"/>
      <c r="I80" s="192"/>
      <c r="J80" s="219"/>
      <c r="K80" s="182"/>
      <c r="L80" s="175"/>
    </row>
    <row r="81" spans="1:12" ht="12.75" customHeight="1">
      <c r="A81" s="160"/>
      <c r="B81" s="159" t="s">
        <v>372</v>
      </c>
      <c r="C81" s="162"/>
      <c r="D81" s="162"/>
      <c r="E81" s="162"/>
      <c r="F81" s="162"/>
      <c r="G81" s="192"/>
      <c r="H81" s="225"/>
      <c r="I81" s="192"/>
      <c r="J81" s="220"/>
      <c r="K81" s="182"/>
      <c r="L81" s="175"/>
    </row>
    <row r="82" spans="1:12" ht="12.75" customHeight="1">
      <c r="A82" s="178">
        <v>14</v>
      </c>
      <c r="B82" s="179" t="s">
        <v>76</v>
      </c>
      <c r="C82" s="180">
        <v>3238.71</v>
      </c>
      <c r="D82" s="180">
        <v>2724.12</v>
      </c>
      <c r="E82" s="180">
        <f>E74+E73</f>
        <v>2617.3</v>
      </c>
      <c r="F82" s="180">
        <v>2617.3</v>
      </c>
      <c r="G82" s="225">
        <f>E82-C82</f>
        <v>-621.4099999999999</v>
      </c>
      <c r="H82" s="225">
        <f>F82-D82</f>
        <v>-106.81999999999971</v>
      </c>
      <c r="I82" s="192"/>
      <c r="J82" s="219"/>
      <c r="K82" s="182"/>
      <c r="L82" s="175"/>
    </row>
    <row r="83" spans="1:12" ht="12.75" customHeight="1">
      <c r="A83" s="184">
        <v>15</v>
      </c>
      <c r="B83" s="161" t="s">
        <v>373</v>
      </c>
      <c r="C83" s="162" t="s">
        <v>635</v>
      </c>
      <c r="D83" s="165" t="e">
        <f>C83/C15/1000</f>
        <v>#VALUE!</v>
      </c>
      <c r="E83" s="162">
        <f>E84*E85/1000</f>
        <v>0</v>
      </c>
      <c r="F83" s="165">
        <f>E83/E15/1000</f>
        <v>0</v>
      </c>
      <c r="G83" s="225" t="e">
        <f>E83-C83</f>
        <v>#VALUE!</v>
      </c>
      <c r="H83" s="225" t="e">
        <f>F83-D83</f>
        <v>#VALUE!</v>
      </c>
      <c r="I83" s="192"/>
      <c r="J83" s="219"/>
      <c r="K83" s="185"/>
      <c r="L83" s="175"/>
    </row>
    <row r="84" spans="1:12" ht="12.75" customHeight="1">
      <c r="A84" s="184"/>
      <c r="B84" s="186" t="s">
        <v>374</v>
      </c>
      <c r="C84" s="162"/>
      <c r="D84" s="162"/>
      <c r="E84" s="162"/>
      <c r="F84" s="162"/>
      <c r="G84" s="192"/>
      <c r="H84" s="225"/>
      <c r="I84" s="192"/>
      <c r="J84" s="192"/>
      <c r="K84" s="185"/>
      <c r="L84" s="175"/>
    </row>
    <row r="85" spans="1:12" ht="12.75" customHeight="1">
      <c r="A85" s="184"/>
      <c r="B85" s="186" t="s">
        <v>375</v>
      </c>
      <c r="C85" s="162"/>
      <c r="D85" s="162"/>
      <c r="E85" s="162"/>
      <c r="F85" s="162"/>
      <c r="G85" s="192"/>
      <c r="H85" s="225"/>
      <c r="I85" s="192"/>
      <c r="J85" s="192"/>
      <c r="K85" s="185"/>
      <c r="L85" s="175"/>
    </row>
    <row r="86" spans="1:12" ht="12.75" customHeight="1">
      <c r="A86" s="184"/>
      <c r="B86" s="187" t="s">
        <v>376</v>
      </c>
      <c r="C86" s="162"/>
      <c r="D86" s="162"/>
      <c r="E86" s="162"/>
      <c r="F86" s="162"/>
      <c r="G86" s="192"/>
      <c r="H86" s="225"/>
      <c r="I86" s="192"/>
      <c r="J86" s="192"/>
      <c r="K86" s="185"/>
      <c r="L86" s="175"/>
    </row>
    <row r="87" spans="1:12" ht="12.75" customHeight="1">
      <c r="A87" s="184"/>
      <c r="B87" s="186" t="s">
        <v>374</v>
      </c>
      <c r="C87" s="162"/>
      <c r="D87" s="162"/>
      <c r="E87" s="162"/>
      <c r="F87" s="162"/>
      <c r="G87" s="192"/>
      <c r="H87" s="225"/>
      <c r="I87" s="192"/>
      <c r="J87" s="192"/>
      <c r="K87" s="185"/>
      <c r="L87" s="175"/>
    </row>
    <row r="88" spans="1:12" ht="12.75" customHeight="1">
      <c r="A88" s="184"/>
      <c r="B88" s="186" t="s">
        <v>375</v>
      </c>
      <c r="C88" s="162"/>
      <c r="D88" s="162"/>
      <c r="E88" s="162"/>
      <c r="F88" s="162"/>
      <c r="G88" s="192"/>
      <c r="H88" s="225"/>
      <c r="I88" s="192"/>
      <c r="J88" s="192"/>
      <c r="K88" s="185"/>
      <c r="L88" s="175"/>
    </row>
    <row r="89" spans="1:12" ht="12.75" customHeight="1">
      <c r="A89" s="184">
        <v>16</v>
      </c>
      <c r="B89" s="188" t="s">
        <v>377</v>
      </c>
      <c r="C89" s="189">
        <v>3238.71</v>
      </c>
      <c r="D89" s="189" t="e">
        <f>D82+D83</f>
        <v>#VALUE!</v>
      </c>
      <c r="E89" s="189">
        <f>E83+E82</f>
        <v>2617.3</v>
      </c>
      <c r="F89" s="189">
        <f>F82+F83</f>
        <v>2617.3</v>
      </c>
      <c r="G89" s="225">
        <f>E89-C89</f>
        <v>-621.4099999999999</v>
      </c>
      <c r="H89" s="225" t="e">
        <f>F89-D89</f>
        <v>#VALUE!</v>
      </c>
      <c r="I89" s="192"/>
      <c r="J89" s="192"/>
      <c r="K89" s="175"/>
      <c r="L89" s="175"/>
    </row>
    <row r="90" spans="1:12" ht="12.75" customHeight="1">
      <c r="A90" s="184"/>
      <c r="B90" s="188" t="s">
        <v>378</v>
      </c>
      <c r="C90" s="189">
        <v>3238.71</v>
      </c>
      <c r="D90" s="189"/>
      <c r="E90" s="189">
        <v>2693.6</v>
      </c>
      <c r="F90" s="192"/>
      <c r="G90" s="192"/>
      <c r="H90" s="225"/>
      <c r="I90" s="192"/>
      <c r="J90" s="192"/>
      <c r="K90" s="175"/>
      <c r="L90" s="175"/>
    </row>
    <row r="91" spans="1:12" ht="12.75" customHeight="1">
      <c r="A91" s="184"/>
      <c r="B91" s="188" t="s">
        <v>77</v>
      </c>
      <c r="C91" s="189"/>
      <c r="D91" s="189"/>
      <c r="E91" s="189">
        <v>76.3</v>
      </c>
      <c r="F91" s="192"/>
      <c r="G91" s="192"/>
      <c r="H91" s="225"/>
      <c r="I91" s="192"/>
      <c r="J91" s="192"/>
      <c r="K91" s="175"/>
      <c r="L91" s="175"/>
    </row>
    <row r="92" spans="1:10" ht="12.75" customHeight="1">
      <c r="A92" s="190"/>
      <c r="B92" s="188" t="s">
        <v>379</v>
      </c>
      <c r="C92" s="191"/>
      <c r="D92" s="191">
        <v>2724.12</v>
      </c>
      <c r="E92" s="191">
        <v>2724.12</v>
      </c>
      <c r="F92" s="192"/>
      <c r="G92" s="192"/>
      <c r="H92" s="225"/>
      <c r="I92" s="192"/>
      <c r="J92" s="192"/>
    </row>
    <row r="93" spans="1:10" ht="15">
      <c r="A93" s="192"/>
      <c r="B93" s="188" t="s">
        <v>380</v>
      </c>
      <c r="C93" s="192"/>
      <c r="D93" s="192"/>
      <c r="E93" s="192"/>
      <c r="F93" s="192"/>
      <c r="G93" s="192"/>
      <c r="H93" s="225"/>
      <c r="I93" s="192"/>
      <c r="J93" s="192"/>
    </row>
    <row r="94" ht="15">
      <c r="J94" s="175"/>
    </row>
    <row r="95" ht="15">
      <c r="J95" s="175"/>
    </row>
    <row r="96" ht="15">
      <c r="J96" s="175"/>
    </row>
    <row r="97" ht="15">
      <c r="J97" s="175"/>
    </row>
    <row r="98" ht="15">
      <c r="J98" s="175"/>
    </row>
    <row r="99" ht="15">
      <c r="J99" s="175"/>
    </row>
    <row r="100" ht="15">
      <c r="J100" s="175"/>
    </row>
    <row r="101" ht="15">
      <c r="J101" s="175"/>
    </row>
    <row r="102" ht="15">
      <c r="J102" s="175"/>
    </row>
    <row r="103" ht="15">
      <c r="J103" s="175"/>
    </row>
    <row r="104" ht="15">
      <c r="J104" s="175"/>
    </row>
    <row r="105" ht="15">
      <c r="J105" s="175"/>
    </row>
    <row r="106" ht="15">
      <c r="J106" s="175"/>
    </row>
    <row r="107" ht="15">
      <c r="J107" s="175"/>
    </row>
    <row r="108" ht="15">
      <c r="J108" s="175"/>
    </row>
    <row r="109" ht="15">
      <c r="J109" s="175"/>
    </row>
    <row r="110" ht="15">
      <c r="J110" s="175"/>
    </row>
    <row r="111" ht="15">
      <c r="J111" s="175"/>
    </row>
    <row r="112" ht="15">
      <c r="J112" s="175"/>
    </row>
    <row r="113" ht="15">
      <c r="J113" s="175"/>
    </row>
    <row r="114" ht="15">
      <c r="J114" s="175"/>
    </row>
    <row r="115" ht="15">
      <c r="J115" s="175"/>
    </row>
    <row r="116" ht="15">
      <c r="J116" s="175"/>
    </row>
    <row r="117" ht="15">
      <c r="J117" s="175"/>
    </row>
    <row r="118" ht="15">
      <c r="J118" s="175"/>
    </row>
    <row r="119" ht="15">
      <c r="J119" s="175"/>
    </row>
    <row r="120" ht="15">
      <c r="J120" s="175"/>
    </row>
    <row r="121" ht="15">
      <c r="J121" s="175"/>
    </row>
    <row r="122" ht="15">
      <c r="J122" s="175"/>
    </row>
    <row r="123" ht="15">
      <c r="J123" s="175"/>
    </row>
    <row r="124" ht="15">
      <c r="J124" s="175"/>
    </row>
    <row r="125" ht="15">
      <c r="J125" s="175"/>
    </row>
    <row r="126" ht="15">
      <c r="J126" s="175"/>
    </row>
    <row r="127" ht="15">
      <c r="J127" s="175"/>
    </row>
    <row r="128" ht="15">
      <c r="J128" s="175"/>
    </row>
    <row r="129" ht="15">
      <c r="J129" s="175"/>
    </row>
    <row r="130" ht="15">
      <c r="J130" s="175"/>
    </row>
    <row r="131" ht="15">
      <c r="J131" s="175"/>
    </row>
    <row r="132" ht="15">
      <c r="J132" s="175"/>
    </row>
    <row r="133" ht="15">
      <c r="J133" s="175"/>
    </row>
    <row r="134" ht="15">
      <c r="J134" s="175"/>
    </row>
    <row r="135" ht="15">
      <c r="J135" s="175"/>
    </row>
    <row r="136" ht="15">
      <c r="J136" s="175"/>
    </row>
    <row r="137" ht="15">
      <c r="J137" s="175"/>
    </row>
    <row r="138" ht="15">
      <c r="J138" s="175"/>
    </row>
    <row r="139" ht="15">
      <c r="J139" s="175"/>
    </row>
    <row r="140" ht="15">
      <c r="J140" s="175"/>
    </row>
    <row r="141" ht="15">
      <c r="J141" s="175"/>
    </row>
    <row r="142" ht="15">
      <c r="J142" s="175"/>
    </row>
  </sheetData>
  <sheetProtection/>
  <mergeCells count="6">
    <mergeCell ref="A4:E4"/>
    <mergeCell ref="I7:J7"/>
    <mergeCell ref="I8:J8"/>
    <mergeCell ref="C9:D9"/>
    <mergeCell ref="E9:F9"/>
    <mergeCell ref="G9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="85" zoomScaleNormal="85" zoomScalePageLayoutView="0" workbookViewId="0" topLeftCell="A1">
      <selection activeCell="I42" sqref="I42"/>
    </sheetView>
  </sheetViews>
  <sheetFormatPr defaultColWidth="9.140625" defaultRowHeight="15"/>
  <cols>
    <col min="1" max="1" width="35.28125" style="24" customWidth="1"/>
    <col min="2" max="2" width="10.00390625" style="24" customWidth="1"/>
    <col min="3" max="3" width="8.8515625" style="24" customWidth="1"/>
    <col min="4" max="8" width="9.140625" style="24" customWidth="1"/>
    <col min="9" max="9" width="8.7109375" style="24" customWidth="1"/>
    <col min="10" max="11" width="9.7109375" style="24" customWidth="1"/>
    <col min="12" max="16384" width="9.140625" style="24" customWidth="1"/>
  </cols>
  <sheetData>
    <row r="1" ht="15">
      <c r="G1" s="1" t="s">
        <v>275</v>
      </c>
    </row>
    <row r="2" spans="1:5" ht="12.75">
      <c r="A2" s="408" t="s">
        <v>640</v>
      </c>
      <c r="B2" s="408"/>
      <c r="C2" s="408"/>
      <c r="D2" s="408"/>
      <c r="E2" s="408"/>
    </row>
    <row r="3" spans="1:5" ht="13.5" thickBot="1">
      <c r="A3" s="75"/>
      <c r="B3" s="75"/>
      <c r="C3" s="75"/>
      <c r="D3" s="75"/>
      <c r="E3" s="75"/>
    </row>
    <row r="4" spans="1:9" ht="15">
      <c r="A4" s="25" t="s">
        <v>78</v>
      </c>
      <c r="B4" s="26"/>
      <c r="C4" s="26"/>
      <c r="D4" s="26"/>
      <c r="E4" s="26"/>
      <c r="F4" s="26"/>
      <c r="G4" s="27"/>
      <c r="H4" s="409" t="s">
        <v>47</v>
      </c>
      <c r="I4" s="410"/>
    </row>
    <row r="5" spans="1:9" ht="15.75" thickBot="1">
      <c r="A5" s="28" t="s">
        <v>601</v>
      </c>
      <c r="B5" s="29"/>
      <c r="C5" s="29"/>
      <c r="D5" s="29"/>
      <c r="E5" s="29"/>
      <c r="F5" s="29"/>
      <c r="G5" s="30"/>
      <c r="H5" s="411" t="s">
        <v>48</v>
      </c>
      <c r="I5" s="412"/>
    </row>
    <row r="6" spans="1:9" ht="15.75" thickBot="1">
      <c r="A6" s="31"/>
      <c r="B6" s="413" t="s">
        <v>632</v>
      </c>
      <c r="C6" s="414"/>
      <c r="D6" s="413" t="s">
        <v>633</v>
      </c>
      <c r="E6" s="414"/>
      <c r="F6" s="413" t="s">
        <v>49</v>
      </c>
      <c r="G6" s="414"/>
      <c r="H6" s="32"/>
      <c r="I6" s="33"/>
    </row>
    <row r="7" spans="1:9" ht="12.75">
      <c r="A7" s="34" t="s">
        <v>50</v>
      </c>
      <c r="B7" s="68" t="s">
        <v>4</v>
      </c>
      <c r="C7" s="68" t="s">
        <v>87</v>
      </c>
      <c r="D7" s="68" t="s">
        <v>4</v>
      </c>
      <c r="E7" s="68" t="s">
        <v>87</v>
      </c>
      <c r="F7" s="68" t="s">
        <v>4</v>
      </c>
      <c r="G7" s="68" t="s">
        <v>87</v>
      </c>
      <c r="H7" s="35" t="s">
        <v>51</v>
      </c>
      <c r="I7" s="36" t="s">
        <v>52</v>
      </c>
    </row>
    <row r="8" spans="1:9" ht="15.75" thickBot="1">
      <c r="A8" s="34"/>
      <c r="B8" s="70" t="s">
        <v>53</v>
      </c>
      <c r="C8" s="70" t="s">
        <v>54</v>
      </c>
      <c r="D8" s="70" t="s">
        <v>53</v>
      </c>
      <c r="E8" s="70" t="s">
        <v>54</v>
      </c>
      <c r="F8" s="70" t="s">
        <v>53</v>
      </c>
      <c r="G8" s="70" t="s">
        <v>54</v>
      </c>
      <c r="H8" s="37"/>
      <c r="I8" s="71"/>
    </row>
    <row r="9" spans="1:9" ht="15">
      <c r="A9" s="38" t="s">
        <v>98</v>
      </c>
      <c r="B9" s="40"/>
      <c r="C9" s="40"/>
      <c r="D9" s="40"/>
      <c r="E9" s="40"/>
      <c r="F9" s="40"/>
      <c r="G9" s="40"/>
      <c r="H9" s="41"/>
      <c r="I9" s="42"/>
    </row>
    <row r="10" spans="1:9" ht="15">
      <c r="A10" s="43" t="s">
        <v>88</v>
      </c>
      <c r="B10" s="44">
        <v>128.2</v>
      </c>
      <c r="C10" s="44"/>
      <c r="D10" s="44">
        <v>88.42</v>
      </c>
      <c r="E10" s="44"/>
      <c r="F10" s="39">
        <v>-39.78</v>
      </c>
      <c r="G10" s="44"/>
      <c r="H10" s="45"/>
      <c r="I10" s="46"/>
    </row>
    <row r="11" spans="1:9" ht="15">
      <c r="A11" s="43" t="s">
        <v>89</v>
      </c>
      <c r="B11" s="39"/>
      <c r="C11" s="39"/>
      <c r="D11" s="39"/>
      <c r="E11" s="39"/>
      <c r="F11" s="39"/>
      <c r="G11" s="39"/>
      <c r="H11" s="45"/>
      <c r="I11" s="46"/>
    </row>
    <row r="12" spans="1:9" ht="15">
      <c r="A12" s="43" t="s">
        <v>90</v>
      </c>
      <c r="B12" s="39"/>
      <c r="C12" s="39"/>
      <c r="D12" s="39"/>
      <c r="E12" s="39"/>
      <c r="F12" s="39"/>
      <c r="G12" s="44"/>
      <c r="H12" s="45"/>
      <c r="I12" s="46"/>
    </row>
    <row r="13" spans="1:9" ht="15">
      <c r="A13" s="43" t="s">
        <v>92</v>
      </c>
      <c r="B13" s="39">
        <v>128.2</v>
      </c>
      <c r="C13" s="39"/>
      <c r="D13" s="39">
        <v>88.42</v>
      </c>
      <c r="E13" s="39"/>
      <c r="F13" s="39">
        <v>-39.78</v>
      </c>
      <c r="G13" s="44"/>
      <c r="H13" s="45"/>
      <c r="I13" s="46"/>
    </row>
    <row r="14" spans="1:9" ht="15">
      <c r="A14" s="43" t="s">
        <v>91</v>
      </c>
      <c r="B14" s="44"/>
      <c r="C14" s="44"/>
      <c r="D14" s="44"/>
      <c r="E14" s="44"/>
      <c r="F14" s="39"/>
      <c r="G14" s="44"/>
      <c r="H14" s="45"/>
      <c r="I14" s="46"/>
    </row>
    <row r="15" spans="1:9" ht="15">
      <c r="A15" s="43" t="s">
        <v>93</v>
      </c>
      <c r="B15" s="47"/>
      <c r="C15" s="39"/>
      <c r="D15" s="47"/>
      <c r="E15" s="39"/>
      <c r="F15" s="39"/>
      <c r="G15" s="44"/>
      <c r="H15" s="45"/>
      <c r="I15" s="46"/>
    </row>
    <row r="16" spans="1:9" ht="15">
      <c r="A16" s="43" t="s">
        <v>94</v>
      </c>
      <c r="B16" s="39">
        <v>128.2</v>
      </c>
      <c r="C16" s="39"/>
      <c r="D16" s="39">
        <v>88.42</v>
      </c>
      <c r="E16" s="39"/>
      <c r="F16" s="39">
        <v>-39.78</v>
      </c>
      <c r="G16" s="44"/>
      <c r="H16" s="45"/>
      <c r="I16" s="46"/>
    </row>
    <row r="17" spans="1:9" ht="15">
      <c r="A17" s="43" t="s">
        <v>95</v>
      </c>
      <c r="B17" s="39">
        <v>119.14</v>
      </c>
      <c r="C17" s="39"/>
      <c r="D17" s="39">
        <v>83.1</v>
      </c>
      <c r="E17" s="39"/>
      <c r="F17" s="39">
        <v>-36.04</v>
      </c>
      <c r="G17" s="44"/>
      <c r="H17" s="45"/>
      <c r="I17" s="46"/>
    </row>
    <row r="18" spans="1:9" ht="15">
      <c r="A18" s="43" t="s">
        <v>96</v>
      </c>
      <c r="B18" s="39">
        <v>4.54</v>
      </c>
      <c r="C18" s="39"/>
      <c r="D18" s="39">
        <v>3.6</v>
      </c>
      <c r="E18" s="39"/>
      <c r="F18" s="39">
        <v>-0.94</v>
      </c>
      <c r="G18" s="44"/>
      <c r="H18" s="45"/>
      <c r="I18" s="46"/>
    </row>
    <row r="19" spans="1:9" ht="15">
      <c r="A19" s="43" t="s">
        <v>97</v>
      </c>
      <c r="B19" s="39">
        <v>4.52</v>
      </c>
      <c r="C19" s="39"/>
      <c r="D19" s="39"/>
      <c r="E19" s="39"/>
      <c r="F19" s="39">
        <v>-4.52</v>
      </c>
      <c r="G19" s="44"/>
      <c r="H19" s="45"/>
      <c r="I19" s="46"/>
    </row>
    <row r="20" spans="1:9" ht="15">
      <c r="A20" s="43"/>
      <c r="B20" s="39"/>
      <c r="C20" s="39"/>
      <c r="D20" s="39"/>
      <c r="E20" s="39"/>
      <c r="F20" s="39"/>
      <c r="G20" s="39"/>
      <c r="H20" s="45"/>
      <c r="I20" s="46"/>
    </row>
    <row r="21" spans="1:9" ht="15">
      <c r="A21" s="38" t="s">
        <v>104</v>
      </c>
      <c r="B21" s="39">
        <v>2272.88</v>
      </c>
      <c r="C21" s="39">
        <v>17.73</v>
      </c>
      <c r="D21" s="39">
        <v>2547.7</v>
      </c>
      <c r="E21" s="39">
        <v>28.81</v>
      </c>
      <c r="F21" s="39">
        <v>274.82</v>
      </c>
      <c r="G21" s="39">
        <v>11.08</v>
      </c>
      <c r="H21" s="45">
        <v>100</v>
      </c>
      <c r="I21" s="46">
        <v>100</v>
      </c>
    </row>
    <row r="22" spans="1:9" ht="15">
      <c r="A22" s="79" t="s">
        <v>109</v>
      </c>
      <c r="B22" s="49">
        <v>2210.9</v>
      </c>
      <c r="C22" s="49">
        <v>17.25</v>
      </c>
      <c r="D22" s="49">
        <v>2041.5</v>
      </c>
      <c r="E22" s="49">
        <v>23.09</v>
      </c>
      <c r="F22" s="49">
        <v>-169.4</v>
      </c>
      <c r="G22" s="49">
        <v>5.84</v>
      </c>
      <c r="H22" s="45">
        <v>97</v>
      </c>
      <c r="I22" s="46">
        <v>80</v>
      </c>
    </row>
    <row r="23" spans="1:9" ht="15">
      <c r="A23" s="48" t="s">
        <v>108</v>
      </c>
      <c r="B23" s="49"/>
      <c r="C23" s="78"/>
      <c r="D23" s="49"/>
      <c r="E23" s="78"/>
      <c r="F23" s="49"/>
      <c r="G23" s="49"/>
      <c r="H23" s="45"/>
      <c r="I23" s="46"/>
    </row>
    <row r="24" spans="1:9" ht="13.5">
      <c r="A24" s="50" t="s">
        <v>99</v>
      </c>
      <c r="B24" s="49"/>
      <c r="C24" s="51"/>
      <c r="D24" s="49"/>
      <c r="E24" s="51"/>
      <c r="F24" s="49"/>
      <c r="G24" s="49"/>
      <c r="H24" s="45"/>
      <c r="I24" s="45"/>
    </row>
    <row r="25" spans="1:9" ht="12.75">
      <c r="A25" s="52" t="s">
        <v>101</v>
      </c>
      <c r="B25" s="53"/>
      <c r="C25" s="51"/>
      <c r="D25" s="39"/>
      <c r="E25" s="51"/>
      <c r="F25" s="49"/>
      <c r="G25" s="49"/>
      <c r="H25" s="45"/>
      <c r="I25" s="39"/>
    </row>
    <row r="26" spans="1:9" ht="12.75">
      <c r="A26" s="52" t="s">
        <v>100</v>
      </c>
      <c r="B26" s="39"/>
      <c r="C26" s="51"/>
      <c r="D26" s="39"/>
      <c r="E26" s="51"/>
      <c r="F26" s="49"/>
      <c r="G26" s="49"/>
      <c r="H26" s="45"/>
      <c r="I26" s="39"/>
    </row>
    <row r="27" spans="1:9" ht="13.5">
      <c r="A27" s="56" t="s">
        <v>102</v>
      </c>
      <c r="B27" s="49"/>
      <c r="C27" s="51"/>
      <c r="D27" s="49"/>
      <c r="E27" s="51"/>
      <c r="F27" s="49"/>
      <c r="G27" s="49"/>
      <c r="H27" s="45"/>
      <c r="I27" s="45"/>
    </row>
    <row r="28" spans="1:9" ht="12.75">
      <c r="A28" s="57" t="s">
        <v>57</v>
      </c>
      <c r="B28" s="39"/>
      <c r="C28" s="51"/>
      <c r="D28" s="58"/>
      <c r="E28" s="51"/>
      <c r="F28" s="49"/>
      <c r="G28" s="49"/>
      <c r="H28" s="45"/>
      <c r="I28" s="39"/>
    </row>
    <row r="29" spans="1:9" ht="12.75">
      <c r="A29" s="57" t="s">
        <v>58</v>
      </c>
      <c r="B29" s="39"/>
      <c r="C29" s="51"/>
      <c r="D29" s="58"/>
      <c r="E29" s="51"/>
      <c r="F29" s="49"/>
      <c r="G29" s="49"/>
      <c r="H29" s="45"/>
      <c r="I29" s="39"/>
    </row>
    <row r="30" spans="1:9" ht="13.5">
      <c r="A30" s="50" t="s">
        <v>119</v>
      </c>
      <c r="B30" s="39">
        <v>1196.61</v>
      </c>
      <c r="C30" s="51">
        <v>9.33</v>
      </c>
      <c r="D30" s="58">
        <v>900.2</v>
      </c>
      <c r="E30" s="51">
        <v>10.18</v>
      </c>
      <c r="F30" s="49">
        <v>-296.41</v>
      </c>
      <c r="G30" s="49">
        <v>0.85</v>
      </c>
      <c r="H30" s="45">
        <v>53</v>
      </c>
      <c r="I30" s="45">
        <v>35</v>
      </c>
    </row>
    <row r="31" spans="1:9" ht="12.75">
      <c r="A31" s="54" t="s">
        <v>59</v>
      </c>
      <c r="B31" s="39">
        <v>7.5</v>
      </c>
      <c r="C31" s="51"/>
      <c r="D31" s="58">
        <v>6</v>
      </c>
      <c r="E31" s="51"/>
      <c r="F31" s="49">
        <v>-1.5</v>
      </c>
      <c r="G31" s="49"/>
      <c r="H31" s="45"/>
      <c r="I31" s="39"/>
    </row>
    <row r="32" spans="1:9" ht="12.75">
      <c r="A32" s="54" t="s">
        <v>60</v>
      </c>
      <c r="B32" s="39">
        <v>13295.63</v>
      </c>
      <c r="C32" s="51"/>
      <c r="D32" s="58">
        <v>12502.77</v>
      </c>
      <c r="E32" s="51"/>
      <c r="F32" s="49">
        <v>-792.86</v>
      </c>
      <c r="G32" s="49"/>
      <c r="H32" s="45"/>
      <c r="I32" s="39"/>
    </row>
    <row r="33" spans="1:9" ht="13.5">
      <c r="A33" s="59" t="s">
        <v>61</v>
      </c>
      <c r="B33" s="39">
        <v>361.38</v>
      </c>
      <c r="C33" s="51">
        <v>2.82</v>
      </c>
      <c r="D33" s="39">
        <v>268.5</v>
      </c>
      <c r="E33" s="51">
        <v>3.04</v>
      </c>
      <c r="F33" s="49">
        <v>-82.88</v>
      </c>
      <c r="G33" s="49">
        <v>0.22</v>
      </c>
      <c r="H33" s="45">
        <v>16</v>
      </c>
      <c r="I33" s="45">
        <v>11</v>
      </c>
    </row>
    <row r="34" spans="1:9" ht="13.5">
      <c r="A34" s="50" t="s">
        <v>62</v>
      </c>
      <c r="B34" s="39"/>
      <c r="C34" s="51"/>
      <c r="D34" s="39"/>
      <c r="E34" s="51"/>
      <c r="F34" s="49"/>
      <c r="G34" s="49"/>
      <c r="H34" s="45"/>
      <c r="I34" s="45"/>
    </row>
    <row r="35" spans="1:9" ht="13.5">
      <c r="A35" s="59" t="s">
        <v>63</v>
      </c>
      <c r="B35" s="39"/>
      <c r="C35" s="51"/>
      <c r="D35" s="39"/>
      <c r="E35" s="51"/>
      <c r="F35" s="49"/>
      <c r="G35" s="49"/>
      <c r="H35" s="45"/>
      <c r="I35" s="45"/>
    </row>
    <row r="36" spans="1:9" ht="13.5">
      <c r="A36" s="50" t="s">
        <v>64</v>
      </c>
      <c r="B36" s="49">
        <v>628.56</v>
      </c>
      <c r="C36" s="51">
        <v>4.9</v>
      </c>
      <c r="D36" s="49">
        <v>487</v>
      </c>
      <c r="E36" s="51">
        <v>5.51</v>
      </c>
      <c r="F36" s="49">
        <v>-141.56</v>
      </c>
      <c r="G36" s="49">
        <v>0.61</v>
      </c>
      <c r="H36" s="45">
        <v>28</v>
      </c>
      <c r="I36" s="45">
        <v>19</v>
      </c>
    </row>
    <row r="37" spans="1:9" ht="12.75">
      <c r="A37" s="54" t="s">
        <v>65</v>
      </c>
      <c r="B37" s="39">
        <v>166.82</v>
      </c>
      <c r="C37" s="51"/>
      <c r="D37" s="39">
        <v>113.1</v>
      </c>
      <c r="E37" s="51"/>
      <c r="F37" s="49">
        <v>-53.72</v>
      </c>
      <c r="G37" s="49"/>
      <c r="H37" s="45"/>
      <c r="I37" s="39"/>
    </row>
    <row r="38" spans="1:9" ht="12.75">
      <c r="A38" s="54" t="s">
        <v>66</v>
      </c>
      <c r="B38" s="39">
        <v>3.87</v>
      </c>
      <c r="C38" s="51"/>
      <c r="D38" s="39">
        <v>4.31</v>
      </c>
      <c r="E38" s="51"/>
      <c r="F38" s="49">
        <v>0.44</v>
      </c>
      <c r="G38" s="49"/>
      <c r="H38" s="45"/>
      <c r="I38" s="39"/>
    </row>
    <row r="39" spans="1:9" ht="13.5">
      <c r="A39" s="59" t="s">
        <v>67</v>
      </c>
      <c r="B39" s="49"/>
      <c r="C39" s="51"/>
      <c r="D39" s="39">
        <v>172.4</v>
      </c>
      <c r="E39" s="51">
        <v>1.95</v>
      </c>
      <c r="F39" s="49">
        <v>172.4</v>
      </c>
      <c r="G39" s="49">
        <v>1.95</v>
      </c>
      <c r="H39" s="45"/>
      <c r="I39" s="45">
        <v>7</v>
      </c>
    </row>
    <row r="40" spans="1:9" ht="13.5">
      <c r="A40" s="50" t="s">
        <v>103</v>
      </c>
      <c r="B40" s="39">
        <v>86.32</v>
      </c>
      <c r="C40" s="51">
        <v>0.67</v>
      </c>
      <c r="D40" s="39">
        <v>171.6</v>
      </c>
      <c r="E40" s="51">
        <v>1.94</v>
      </c>
      <c r="F40" s="49">
        <v>85.28</v>
      </c>
      <c r="G40" s="49">
        <v>1.27</v>
      </c>
      <c r="H40" s="45">
        <v>4</v>
      </c>
      <c r="I40" s="45">
        <v>7</v>
      </c>
    </row>
    <row r="41" spans="1:9" ht="13.5">
      <c r="A41" s="50" t="s">
        <v>105</v>
      </c>
      <c r="B41" s="39">
        <v>39.23</v>
      </c>
      <c r="C41" s="51">
        <v>0.31</v>
      </c>
      <c r="D41" s="39">
        <v>41.8</v>
      </c>
      <c r="E41" s="51">
        <v>0.47</v>
      </c>
      <c r="F41" s="49">
        <v>2.57</v>
      </c>
      <c r="G41" s="49">
        <v>0.16</v>
      </c>
      <c r="H41" s="45">
        <v>2</v>
      </c>
      <c r="I41" s="45">
        <v>2</v>
      </c>
    </row>
    <row r="42" spans="1:9" ht="12.75">
      <c r="A42" s="79" t="s">
        <v>110</v>
      </c>
      <c r="B42" s="39">
        <v>61.98</v>
      </c>
      <c r="C42" s="49">
        <v>0.48</v>
      </c>
      <c r="D42" s="39">
        <v>506.2</v>
      </c>
      <c r="E42" s="49">
        <v>5.72</v>
      </c>
      <c r="F42" s="49">
        <v>441.22</v>
      </c>
      <c r="G42" s="49">
        <v>5.24</v>
      </c>
      <c r="H42" s="45">
        <v>3</v>
      </c>
      <c r="I42" s="45">
        <v>20</v>
      </c>
    </row>
    <row r="43" spans="1:9" ht="13.5">
      <c r="A43" s="80" t="s">
        <v>107</v>
      </c>
      <c r="B43" s="39"/>
      <c r="C43" s="49"/>
      <c r="D43" s="39"/>
      <c r="E43" s="49"/>
      <c r="F43" s="49"/>
      <c r="G43" s="49"/>
      <c r="H43" s="45"/>
      <c r="I43" s="45"/>
    </row>
    <row r="44" spans="1:9" ht="40.5">
      <c r="A44" s="81" t="s">
        <v>111</v>
      </c>
      <c r="B44" s="39"/>
      <c r="C44" s="49"/>
      <c r="D44" s="39"/>
      <c r="E44" s="49"/>
      <c r="F44" s="49"/>
      <c r="G44" s="49"/>
      <c r="H44" s="45"/>
      <c r="I44" s="45"/>
    </row>
    <row r="45" spans="1:9" ht="12.75">
      <c r="A45" s="48" t="s">
        <v>108</v>
      </c>
      <c r="B45" s="39"/>
      <c r="C45" s="49"/>
      <c r="D45" s="39"/>
      <c r="E45" s="49"/>
      <c r="F45" s="49"/>
      <c r="G45" s="49"/>
      <c r="H45" s="45"/>
      <c r="I45" s="45"/>
    </row>
    <row r="46" spans="1:9" ht="12.75">
      <c r="A46" s="54" t="s">
        <v>73</v>
      </c>
      <c r="B46" s="39"/>
      <c r="C46" s="49"/>
      <c r="D46" s="39"/>
      <c r="E46" s="49"/>
      <c r="F46" s="49"/>
      <c r="G46" s="39"/>
      <c r="H46" s="45"/>
      <c r="I46" s="39"/>
    </row>
    <row r="47" spans="1:9" ht="12.75">
      <c r="A47" s="54" t="s">
        <v>74</v>
      </c>
      <c r="B47" s="39"/>
      <c r="C47" s="49"/>
      <c r="D47" s="39"/>
      <c r="E47" s="49"/>
      <c r="F47" s="49"/>
      <c r="G47" s="39"/>
      <c r="H47" s="45"/>
      <c r="I47" s="39"/>
    </row>
    <row r="48" spans="1:9" ht="12.75">
      <c r="A48" s="54" t="s">
        <v>75</v>
      </c>
      <c r="B48" s="39"/>
      <c r="C48" s="49"/>
      <c r="D48" s="39"/>
      <c r="E48" s="49"/>
      <c r="F48" s="49"/>
      <c r="G48" s="39"/>
      <c r="H48" s="45"/>
      <c r="I48" s="39"/>
    </row>
    <row r="49" spans="1:9" ht="38.25">
      <c r="A49" s="77" t="s">
        <v>112</v>
      </c>
      <c r="B49" s="77">
        <v>2374.08</v>
      </c>
      <c r="C49" s="77">
        <v>17.62</v>
      </c>
      <c r="D49" s="77">
        <v>2547.7</v>
      </c>
      <c r="E49" s="77">
        <v>28.81</v>
      </c>
      <c r="F49" s="77">
        <v>173.62</v>
      </c>
      <c r="G49" s="77">
        <v>11.19</v>
      </c>
      <c r="H49" s="77">
        <v>100</v>
      </c>
      <c r="I49" s="77">
        <v>100</v>
      </c>
    </row>
    <row r="50" spans="1:9" ht="12.75">
      <c r="A50" s="84" t="s">
        <v>121</v>
      </c>
      <c r="B50" s="84">
        <v>2374.08</v>
      </c>
      <c r="C50" s="84"/>
      <c r="D50" s="84">
        <v>1598</v>
      </c>
      <c r="E50" s="84">
        <v>18.07</v>
      </c>
      <c r="F50" s="84">
        <v>-776.08</v>
      </c>
      <c r="G50" s="84"/>
      <c r="H50" s="84"/>
      <c r="I50" s="84"/>
    </row>
    <row r="51" spans="1:9" ht="12.75">
      <c r="A51" s="60" t="s">
        <v>71</v>
      </c>
      <c r="B51" s="39"/>
      <c r="C51" s="49"/>
      <c r="D51" s="39"/>
      <c r="E51" s="39"/>
      <c r="F51" s="49"/>
      <c r="G51" s="39"/>
      <c r="H51" s="45"/>
      <c r="I51" s="39"/>
    </row>
    <row r="52" spans="1:9" ht="12.75">
      <c r="A52" s="60" t="s">
        <v>72</v>
      </c>
      <c r="B52" s="39"/>
      <c r="C52" s="39"/>
      <c r="D52" s="39"/>
      <c r="E52" s="39"/>
      <c r="F52" s="49"/>
      <c r="G52" s="39"/>
      <c r="H52" s="45"/>
      <c r="I52" s="39"/>
    </row>
    <row r="53" spans="1:9" ht="12.75">
      <c r="A53" s="60" t="s">
        <v>106</v>
      </c>
      <c r="B53" s="39"/>
      <c r="C53" s="39"/>
      <c r="D53" s="39"/>
      <c r="E53" s="39"/>
      <c r="F53" s="49"/>
      <c r="G53" s="39"/>
      <c r="H53" s="45"/>
      <c r="I53" s="39"/>
    </row>
    <row r="54" spans="1:9" s="55" customFormat="1" ht="12.75">
      <c r="A54" s="85" t="s">
        <v>77</v>
      </c>
      <c r="B54" s="85"/>
      <c r="C54" s="85"/>
      <c r="D54" s="85">
        <v>-949.7</v>
      </c>
      <c r="E54" s="85">
        <v>-10.74</v>
      </c>
      <c r="F54" s="85"/>
      <c r="G54" s="85"/>
      <c r="H54" s="85"/>
      <c r="I54" s="85"/>
    </row>
    <row r="55" spans="1:6" ht="12.75">
      <c r="A55" s="61"/>
      <c r="B55" s="61"/>
      <c r="C55" s="62"/>
      <c r="D55" s="62"/>
      <c r="E55" s="62"/>
      <c r="F55" s="61"/>
    </row>
    <row r="56" spans="1:6" ht="12.75">
      <c r="A56" s="63"/>
      <c r="B56" s="62"/>
      <c r="C56" s="64"/>
      <c r="D56" s="63"/>
      <c r="E56" s="62"/>
      <c r="F56" s="61"/>
    </row>
    <row r="57" spans="1:6" ht="12.75">
      <c r="A57" s="62"/>
      <c r="B57" s="62"/>
      <c r="C57" s="62"/>
      <c r="D57" s="62"/>
      <c r="E57" s="62"/>
      <c r="F57" s="61"/>
    </row>
    <row r="58" spans="1:6" ht="12.75">
      <c r="A58" s="65"/>
      <c r="B58" s="65"/>
      <c r="C58" s="65"/>
      <c r="D58" s="65"/>
      <c r="E58" s="65"/>
      <c r="F58" s="65"/>
    </row>
    <row r="59" spans="1:6" ht="12.75">
      <c r="A59" s="65"/>
      <c r="B59" s="65"/>
      <c r="C59" s="65"/>
      <c r="D59" s="65"/>
      <c r="E59" s="65"/>
      <c r="F59" s="65"/>
    </row>
    <row r="60" spans="1:6" ht="12.75">
      <c r="A60" s="65"/>
      <c r="B60" s="61"/>
      <c r="C60" s="65"/>
      <c r="D60" s="65"/>
      <c r="E60" s="65"/>
      <c r="F60" s="65"/>
    </row>
  </sheetData>
  <sheetProtection/>
  <mergeCells count="6">
    <mergeCell ref="A2:E2"/>
    <mergeCell ref="H4:I4"/>
    <mergeCell ref="H5:I5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="85" zoomScaleNormal="85" zoomScalePageLayoutView="0" workbookViewId="0" topLeftCell="A1">
      <selection activeCell="G2" sqref="G2"/>
    </sheetView>
  </sheetViews>
  <sheetFormatPr defaultColWidth="9.140625" defaultRowHeight="15"/>
  <cols>
    <col min="1" max="1" width="36.421875" style="24" customWidth="1"/>
    <col min="2" max="2" width="10.00390625" style="24" customWidth="1"/>
    <col min="3" max="3" width="8.8515625" style="24" customWidth="1"/>
    <col min="4" max="8" width="9.140625" style="24" customWidth="1"/>
    <col min="9" max="9" width="8.7109375" style="24" customWidth="1"/>
    <col min="10" max="11" width="9.7109375" style="24" customWidth="1"/>
    <col min="12" max="16384" width="9.140625" style="24" customWidth="1"/>
  </cols>
  <sheetData>
    <row r="1" ht="15">
      <c r="G1" s="1" t="s">
        <v>276</v>
      </c>
    </row>
    <row r="2" spans="1:5" ht="12.75">
      <c r="A2" s="408" t="s">
        <v>142</v>
      </c>
      <c r="B2" s="408"/>
      <c r="C2" s="408"/>
      <c r="D2" s="408"/>
      <c r="E2" s="408"/>
    </row>
    <row r="3" spans="1:5" ht="13.5" thickBot="1">
      <c r="A3" s="75"/>
      <c r="B3" s="75"/>
      <c r="C3" s="75"/>
      <c r="D3" s="75"/>
      <c r="E3" s="75"/>
    </row>
    <row r="4" spans="1:9" ht="15">
      <c r="A4" s="25" t="s">
        <v>78</v>
      </c>
      <c r="B4" s="26"/>
      <c r="C4" s="26"/>
      <c r="D4" s="26"/>
      <c r="E4" s="26"/>
      <c r="F4" s="26"/>
      <c r="G4" s="27"/>
      <c r="H4" s="409" t="s">
        <v>47</v>
      </c>
      <c r="I4" s="410"/>
    </row>
    <row r="5" spans="1:9" ht="15.75" thickBot="1">
      <c r="A5" s="28"/>
      <c r="B5" s="29"/>
      <c r="C5" s="29"/>
      <c r="D5" s="29"/>
      <c r="E5" s="29"/>
      <c r="F5" s="29"/>
      <c r="G5" s="30"/>
      <c r="H5" s="411" t="s">
        <v>48</v>
      </c>
      <c r="I5" s="412"/>
    </row>
    <row r="6" spans="1:9" ht="15.75" thickBot="1">
      <c r="A6" s="31"/>
      <c r="B6" s="413" t="s">
        <v>140</v>
      </c>
      <c r="C6" s="414"/>
      <c r="D6" s="413" t="s">
        <v>141</v>
      </c>
      <c r="E6" s="414"/>
      <c r="F6" s="413" t="s">
        <v>49</v>
      </c>
      <c r="G6" s="414"/>
      <c r="H6" s="32"/>
      <c r="I6" s="33"/>
    </row>
    <row r="7" spans="1:9" ht="12.75">
      <c r="A7" s="34" t="s">
        <v>50</v>
      </c>
      <c r="B7" s="68" t="s">
        <v>4</v>
      </c>
      <c r="C7" s="68" t="s">
        <v>87</v>
      </c>
      <c r="D7" s="68" t="s">
        <v>4</v>
      </c>
      <c r="E7" s="68" t="s">
        <v>87</v>
      </c>
      <c r="F7" s="68" t="s">
        <v>4</v>
      </c>
      <c r="G7" s="68" t="s">
        <v>87</v>
      </c>
      <c r="H7" s="35" t="s">
        <v>51</v>
      </c>
      <c r="I7" s="36" t="s">
        <v>52</v>
      </c>
    </row>
    <row r="8" spans="1:9" ht="15.75" thickBot="1">
      <c r="A8" s="34"/>
      <c r="B8" s="70" t="s">
        <v>53</v>
      </c>
      <c r="C8" s="70" t="s">
        <v>54</v>
      </c>
      <c r="D8" s="70" t="s">
        <v>53</v>
      </c>
      <c r="E8" s="70" t="s">
        <v>54</v>
      </c>
      <c r="F8" s="70" t="s">
        <v>53</v>
      </c>
      <c r="G8" s="70" t="s">
        <v>54</v>
      </c>
      <c r="H8" s="37"/>
      <c r="I8" s="71"/>
    </row>
    <row r="9" spans="1:9" ht="15">
      <c r="A9" s="38" t="s">
        <v>98</v>
      </c>
      <c r="B9" s="40"/>
      <c r="C9" s="40"/>
      <c r="D9" s="40"/>
      <c r="E9" s="40"/>
      <c r="F9" s="40"/>
      <c r="G9" s="40"/>
      <c r="H9" s="41"/>
      <c r="I9" s="42"/>
    </row>
    <row r="10" spans="1:9" ht="15">
      <c r="A10" s="43" t="s">
        <v>113</v>
      </c>
      <c r="B10" s="44"/>
      <c r="C10" s="44"/>
      <c r="D10" s="44"/>
      <c r="E10" s="44"/>
      <c r="F10" s="39"/>
      <c r="G10" s="44"/>
      <c r="H10" s="45"/>
      <c r="I10" s="46"/>
    </row>
    <row r="11" spans="1:9" ht="15">
      <c r="A11" s="43" t="s">
        <v>89</v>
      </c>
      <c r="B11" s="39"/>
      <c r="C11" s="39"/>
      <c r="D11" s="39"/>
      <c r="E11" s="39"/>
      <c r="F11" s="39"/>
      <c r="G11" s="39"/>
      <c r="H11" s="45"/>
      <c r="I11" s="46"/>
    </row>
    <row r="12" spans="1:9" ht="15">
      <c r="A12" s="43" t="s">
        <v>114</v>
      </c>
      <c r="B12" s="39"/>
      <c r="C12" s="39"/>
      <c r="D12" s="39"/>
      <c r="E12" s="39"/>
      <c r="F12" s="39"/>
      <c r="G12" s="44"/>
      <c r="H12" s="45"/>
      <c r="I12" s="46"/>
    </row>
    <row r="13" spans="1:9" ht="15">
      <c r="A13" s="43" t="s">
        <v>115</v>
      </c>
      <c r="B13" s="39"/>
      <c r="C13" s="39"/>
      <c r="D13" s="39"/>
      <c r="E13" s="39"/>
      <c r="F13" s="39"/>
      <c r="G13" s="44"/>
      <c r="H13" s="45"/>
      <c r="I13" s="46"/>
    </row>
    <row r="14" spans="1:9" ht="15">
      <c r="A14" s="43" t="s">
        <v>94</v>
      </c>
      <c r="B14" s="39"/>
      <c r="C14" s="39"/>
      <c r="D14" s="39"/>
      <c r="E14" s="39"/>
      <c r="F14" s="39"/>
      <c r="G14" s="44"/>
      <c r="H14" s="45"/>
      <c r="I14" s="46"/>
    </row>
    <row r="15" spans="1:9" ht="15">
      <c r="A15" s="43" t="s">
        <v>95</v>
      </c>
      <c r="B15" s="39"/>
      <c r="C15" s="39"/>
      <c r="D15" s="39"/>
      <c r="E15" s="39"/>
      <c r="F15" s="39"/>
      <c r="G15" s="44"/>
      <c r="H15" s="45"/>
      <c r="I15" s="46"/>
    </row>
    <row r="16" spans="1:9" ht="15">
      <c r="A16" s="43" t="s">
        <v>96</v>
      </c>
      <c r="B16" s="39"/>
      <c r="C16" s="39"/>
      <c r="D16" s="39"/>
      <c r="E16" s="39"/>
      <c r="F16" s="39"/>
      <c r="G16" s="44"/>
      <c r="H16" s="45"/>
      <c r="I16" s="46"/>
    </row>
    <row r="17" spans="1:9" ht="15">
      <c r="A17" s="43" t="s">
        <v>97</v>
      </c>
      <c r="B17" s="39"/>
      <c r="C17" s="39"/>
      <c r="D17" s="39"/>
      <c r="E17" s="39"/>
      <c r="F17" s="39"/>
      <c r="G17" s="44"/>
      <c r="H17" s="45"/>
      <c r="I17" s="46"/>
    </row>
    <row r="18" spans="1:9" ht="26.25">
      <c r="A18" s="82" t="s">
        <v>116</v>
      </c>
      <c r="B18" s="39"/>
      <c r="C18" s="39"/>
      <c r="D18" s="39"/>
      <c r="E18" s="39"/>
      <c r="F18" s="39"/>
      <c r="G18" s="39"/>
      <c r="H18" s="45"/>
      <c r="I18" s="46"/>
    </row>
    <row r="19" spans="1:9" ht="15">
      <c r="A19" s="38" t="s">
        <v>104</v>
      </c>
      <c r="B19" s="39"/>
      <c r="C19" s="39"/>
      <c r="D19" s="39"/>
      <c r="E19" s="39"/>
      <c r="F19" s="39"/>
      <c r="G19" s="39"/>
      <c r="H19" s="45"/>
      <c r="I19" s="46"/>
    </row>
    <row r="20" spans="1:9" ht="15">
      <c r="A20" s="38"/>
      <c r="B20" s="39"/>
      <c r="C20" s="39"/>
      <c r="D20" s="39"/>
      <c r="E20" s="39"/>
      <c r="F20" s="39"/>
      <c r="G20" s="39"/>
      <c r="H20" s="45"/>
      <c r="I20" s="46"/>
    </row>
    <row r="21" spans="1:9" ht="15">
      <c r="A21" s="79" t="s">
        <v>109</v>
      </c>
      <c r="B21" s="49"/>
      <c r="C21" s="49"/>
      <c r="D21" s="49"/>
      <c r="E21" s="49"/>
      <c r="F21" s="49"/>
      <c r="G21" s="49"/>
      <c r="H21" s="45"/>
      <c r="I21" s="46"/>
    </row>
    <row r="22" spans="1:9" ht="15">
      <c r="A22" s="48" t="s">
        <v>108</v>
      </c>
      <c r="B22" s="49"/>
      <c r="C22" s="78"/>
      <c r="D22" s="49"/>
      <c r="E22" s="78"/>
      <c r="F22" s="49"/>
      <c r="G22" s="49"/>
      <c r="H22" s="45"/>
      <c r="I22" s="46"/>
    </row>
    <row r="23" spans="1:9" ht="13.5">
      <c r="A23" s="50" t="s">
        <v>99</v>
      </c>
      <c r="B23" s="49"/>
      <c r="C23" s="51"/>
      <c r="D23" s="49"/>
      <c r="E23" s="51"/>
      <c r="F23" s="49"/>
      <c r="G23" s="49"/>
      <c r="H23" s="45"/>
      <c r="I23" s="45"/>
    </row>
    <row r="24" spans="1:9" ht="12.75">
      <c r="A24" s="52" t="s">
        <v>101</v>
      </c>
      <c r="B24" s="53"/>
      <c r="C24" s="51"/>
      <c r="D24" s="39"/>
      <c r="E24" s="51"/>
      <c r="F24" s="49"/>
      <c r="G24" s="49"/>
      <c r="H24" s="45"/>
      <c r="I24" s="39"/>
    </row>
    <row r="25" spans="1:9" ht="12.75">
      <c r="A25" s="52" t="s">
        <v>100</v>
      </c>
      <c r="B25" s="39"/>
      <c r="C25" s="51"/>
      <c r="D25" s="39"/>
      <c r="E25" s="51"/>
      <c r="F25" s="49"/>
      <c r="G25" s="49"/>
      <c r="H25" s="45"/>
      <c r="I25" s="39"/>
    </row>
    <row r="26" spans="1:9" ht="40.5">
      <c r="A26" s="83" t="s">
        <v>117</v>
      </c>
      <c r="B26" s="49"/>
      <c r="C26" s="51"/>
      <c r="D26" s="49"/>
      <c r="E26" s="51"/>
      <c r="F26" s="49"/>
      <c r="G26" s="49"/>
      <c r="H26" s="45"/>
      <c r="I26" s="45"/>
    </row>
    <row r="27" spans="1:9" ht="12.75">
      <c r="A27" s="57" t="s">
        <v>57</v>
      </c>
      <c r="B27" s="39"/>
      <c r="C27" s="51"/>
      <c r="D27" s="58"/>
      <c r="E27" s="51"/>
      <c r="F27" s="49"/>
      <c r="G27" s="49"/>
      <c r="H27" s="45"/>
      <c r="I27" s="39"/>
    </row>
    <row r="28" spans="1:9" ht="12.75">
      <c r="A28" s="57" t="s">
        <v>58</v>
      </c>
      <c r="B28" s="39"/>
      <c r="C28" s="51"/>
      <c r="D28" s="58"/>
      <c r="E28" s="51"/>
      <c r="F28" s="49"/>
      <c r="G28" s="49"/>
      <c r="H28" s="45"/>
      <c r="I28" s="39"/>
    </row>
    <row r="29" spans="1:9" ht="13.5">
      <c r="A29" s="50" t="s">
        <v>118</v>
      </c>
      <c r="B29" s="39"/>
      <c r="C29" s="51"/>
      <c r="D29" s="58"/>
      <c r="E29" s="51"/>
      <c r="F29" s="49"/>
      <c r="G29" s="49"/>
      <c r="H29" s="45"/>
      <c r="I29" s="45"/>
    </row>
    <row r="30" spans="1:9" ht="12.75">
      <c r="A30" s="54" t="s">
        <v>59</v>
      </c>
      <c r="B30" s="39"/>
      <c r="C30" s="51"/>
      <c r="D30" s="58"/>
      <c r="E30" s="51"/>
      <c r="F30" s="49"/>
      <c r="G30" s="49"/>
      <c r="H30" s="45"/>
      <c r="I30" s="39"/>
    </row>
    <row r="31" spans="1:9" ht="12.75">
      <c r="A31" s="54" t="s">
        <v>60</v>
      </c>
      <c r="B31" s="39"/>
      <c r="C31" s="51"/>
      <c r="D31" s="58"/>
      <c r="E31" s="51"/>
      <c r="F31" s="49"/>
      <c r="G31" s="49"/>
      <c r="H31" s="45"/>
      <c r="I31" s="39"/>
    </row>
    <row r="32" spans="1:9" ht="13.5">
      <c r="A32" s="59" t="s">
        <v>61</v>
      </c>
      <c r="B32" s="39"/>
      <c r="C32" s="51"/>
      <c r="D32" s="39"/>
      <c r="E32" s="51"/>
      <c r="F32" s="49"/>
      <c r="G32" s="49"/>
      <c r="H32" s="45"/>
      <c r="I32" s="45"/>
    </row>
    <row r="33" spans="1:9" ht="13.5">
      <c r="A33" s="50" t="s">
        <v>62</v>
      </c>
      <c r="B33" s="39"/>
      <c r="C33" s="51"/>
      <c r="D33" s="39"/>
      <c r="E33" s="51"/>
      <c r="F33" s="49"/>
      <c r="G33" s="49"/>
      <c r="H33" s="45"/>
      <c r="I33" s="45"/>
    </row>
    <row r="34" spans="1:9" ht="13.5">
      <c r="A34" s="59" t="s">
        <v>63</v>
      </c>
      <c r="B34" s="39"/>
      <c r="C34" s="51"/>
      <c r="D34" s="39"/>
      <c r="E34" s="51"/>
      <c r="F34" s="49"/>
      <c r="G34" s="49"/>
      <c r="H34" s="45"/>
      <c r="I34" s="45"/>
    </row>
    <row r="35" spans="1:9" ht="13.5">
      <c r="A35" s="50" t="s">
        <v>64</v>
      </c>
      <c r="B35" s="49"/>
      <c r="C35" s="51"/>
      <c r="D35" s="49"/>
      <c r="E35" s="51"/>
      <c r="F35" s="49"/>
      <c r="G35" s="49"/>
      <c r="H35" s="45"/>
      <c r="I35" s="45"/>
    </row>
    <row r="36" spans="1:9" ht="12.75">
      <c r="A36" s="54" t="s">
        <v>65</v>
      </c>
      <c r="B36" s="39"/>
      <c r="C36" s="51"/>
      <c r="D36" s="39"/>
      <c r="E36" s="51"/>
      <c r="F36" s="49"/>
      <c r="G36" s="49"/>
      <c r="H36" s="45"/>
      <c r="I36" s="39"/>
    </row>
    <row r="37" spans="1:9" ht="12.75">
      <c r="A37" s="54" t="s">
        <v>66</v>
      </c>
      <c r="B37" s="39"/>
      <c r="C37" s="51"/>
      <c r="D37" s="39"/>
      <c r="E37" s="51"/>
      <c r="F37" s="49"/>
      <c r="G37" s="49"/>
      <c r="H37" s="45"/>
      <c r="I37" s="39"/>
    </row>
    <row r="38" spans="1:9" ht="13.5">
      <c r="A38" s="59" t="s">
        <v>67</v>
      </c>
      <c r="B38" s="49"/>
      <c r="C38" s="51"/>
      <c r="D38" s="39"/>
      <c r="E38" s="51"/>
      <c r="F38" s="49"/>
      <c r="G38" s="49"/>
      <c r="H38" s="45"/>
      <c r="I38" s="45"/>
    </row>
    <row r="39" spans="1:9" ht="13.5">
      <c r="A39" s="50" t="s">
        <v>103</v>
      </c>
      <c r="B39" s="39"/>
      <c r="C39" s="51"/>
      <c r="D39" s="39"/>
      <c r="E39" s="51"/>
      <c r="F39" s="49"/>
      <c r="G39" s="49"/>
      <c r="H39" s="45"/>
      <c r="I39" s="45"/>
    </row>
    <row r="40" spans="1:9" ht="13.5">
      <c r="A40" s="50" t="s">
        <v>105</v>
      </c>
      <c r="B40" s="39"/>
      <c r="C40" s="51"/>
      <c r="D40" s="39"/>
      <c r="E40" s="51"/>
      <c r="F40" s="49"/>
      <c r="G40" s="49"/>
      <c r="H40" s="45"/>
      <c r="I40" s="45"/>
    </row>
    <row r="41" spans="1:9" ht="12.75">
      <c r="A41" s="79" t="s">
        <v>110</v>
      </c>
      <c r="B41" s="39"/>
      <c r="C41" s="49"/>
      <c r="D41" s="39"/>
      <c r="E41" s="49"/>
      <c r="F41" s="49"/>
      <c r="G41" s="49"/>
      <c r="H41" s="45"/>
      <c r="I41" s="45"/>
    </row>
    <row r="42" spans="1:9" ht="13.5">
      <c r="A42" s="80" t="s">
        <v>107</v>
      </c>
      <c r="B42" s="39"/>
      <c r="C42" s="49"/>
      <c r="D42" s="39"/>
      <c r="E42" s="49"/>
      <c r="F42" s="49"/>
      <c r="G42" s="49"/>
      <c r="H42" s="45"/>
      <c r="I42" s="45"/>
    </row>
    <row r="43" spans="1:9" ht="40.5">
      <c r="A43" s="81" t="s">
        <v>111</v>
      </c>
      <c r="B43" s="39"/>
      <c r="C43" s="49"/>
      <c r="D43" s="39"/>
      <c r="E43" s="49"/>
      <c r="F43" s="49"/>
      <c r="G43" s="49"/>
      <c r="H43" s="45"/>
      <c r="I43" s="45"/>
    </row>
    <row r="44" spans="1:9" ht="12.75">
      <c r="A44" s="48" t="s">
        <v>108</v>
      </c>
      <c r="B44" s="39"/>
      <c r="C44" s="49"/>
      <c r="D44" s="39"/>
      <c r="E44" s="49"/>
      <c r="F44" s="49"/>
      <c r="G44" s="49"/>
      <c r="H44" s="45"/>
      <c r="I44" s="45"/>
    </row>
    <row r="45" spans="1:9" ht="12.75">
      <c r="A45" s="54" t="s">
        <v>73</v>
      </c>
      <c r="B45" s="39"/>
      <c r="C45" s="49"/>
      <c r="D45" s="39"/>
      <c r="E45" s="49"/>
      <c r="F45" s="49"/>
      <c r="G45" s="39"/>
      <c r="H45" s="45"/>
      <c r="I45" s="39"/>
    </row>
    <row r="46" spans="1:9" ht="12.75">
      <c r="A46" s="54" t="s">
        <v>74</v>
      </c>
      <c r="B46" s="39"/>
      <c r="C46" s="49"/>
      <c r="D46" s="39"/>
      <c r="E46" s="49"/>
      <c r="F46" s="49"/>
      <c r="G46" s="39"/>
      <c r="H46" s="45"/>
      <c r="I46" s="39"/>
    </row>
    <row r="47" spans="1:9" ht="12.75">
      <c r="A47" s="54" t="s">
        <v>75</v>
      </c>
      <c r="B47" s="39"/>
      <c r="C47" s="49"/>
      <c r="D47" s="39"/>
      <c r="E47" s="49"/>
      <c r="F47" s="49"/>
      <c r="G47" s="39"/>
      <c r="H47" s="45"/>
      <c r="I47" s="39"/>
    </row>
    <row r="48" spans="1:9" ht="25.5">
      <c r="A48" s="77" t="s">
        <v>112</v>
      </c>
      <c r="B48" s="77"/>
      <c r="C48" s="77"/>
      <c r="D48" s="77"/>
      <c r="E48" s="77"/>
      <c r="F48" s="77"/>
      <c r="G48" s="77"/>
      <c r="H48" s="77"/>
      <c r="I48" s="77"/>
    </row>
    <row r="49" spans="1:9" ht="12.75">
      <c r="A49" s="84" t="s">
        <v>121</v>
      </c>
      <c r="B49" s="84"/>
      <c r="C49" s="84"/>
      <c r="D49" s="84"/>
      <c r="E49" s="84"/>
      <c r="F49" s="84"/>
      <c r="G49" s="84"/>
      <c r="H49" s="84"/>
      <c r="I49" s="84"/>
    </row>
    <row r="50" spans="1:9" ht="12.75">
      <c r="A50" s="60" t="s">
        <v>71</v>
      </c>
      <c r="B50" s="39"/>
      <c r="C50" s="49"/>
      <c r="D50" s="39"/>
      <c r="E50" s="39"/>
      <c r="F50" s="49"/>
      <c r="G50" s="39"/>
      <c r="H50" s="45"/>
      <c r="I50" s="39"/>
    </row>
    <row r="51" spans="1:9" ht="12.75">
      <c r="A51" s="60" t="s">
        <v>72</v>
      </c>
      <c r="B51" s="39"/>
      <c r="C51" s="39"/>
      <c r="D51" s="39"/>
      <c r="E51" s="39"/>
      <c r="F51" s="49"/>
      <c r="G51" s="39"/>
      <c r="H51" s="45"/>
      <c r="I51" s="39"/>
    </row>
    <row r="52" spans="1:9" ht="12.75">
      <c r="A52" s="60" t="s">
        <v>106</v>
      </c>
      <c r="B52" s="39"/>
      <c r="C52" s="39"/>
      <c r="D52" s="39"/>
      <c r="E52" s="39"/>
      <c r="F52" s="49"/>
      <c r="G52" s="39"/>
      <c r="H52" s="45"/>
      <c r="I52" s="39"/>
    </row>
    <row r="53" spans="1:9" s="55" customFormat="1" ht="12.75">
      <c r="A53" s="85" t="s">
        <v>77</v>
      </c>
      <c r="B53" s="85"/>
      <c r="C53" s="85"/>
      <c r="D53" s="85"/>
      <c r="E53" s="85"/>
      <c r="F53" s="85"/>
      <c r="G53" s="85"/>
      <c r="H53" s="85"/>
      <c r="I53" s="85"/>
    </row>
    <row r="54" spans="1:6" ht="12.75">
      <c r="A54" s="61"/>
      <c r="B54" s="61"/>
      <c r="C54" s="62"/>
      <c r="D54" s="62"/>
      <c r="E54" s="62"/>
      <c r="F54" s="61"/>
    </row>
    <row r="55" spans="1:6" ht="12.75">
      <c r="A55" s="63"/>
      <c r="B55" s="62"/>
      <c r="C55" s="64"/>
      <c r="D55" s="63"/>
      <c r="E55" s="62"/>
      <c r="F55" s="61"/>
    </row>
    <row r="56" spans="1:6" ht="12.75">
      <c r="A56" s="62"/>
      <c r="B56" s="62"/>
      <c r="C56" s="62"/>
      <c r="D56" s="62"/>
      <c r="E56" s="62"/>
      <c r="F56" s="61"/>
    </row>
    <row r="57" spans="1:6" ht="12.75">
      <c r="A57" s="65"/>
      <c r="B57" s="65"/>
      <c r="C57" s="65"/>
      <c r="D57" s="65"/>
      <c r="E57" s="65"/>
      <c r="F57" s="65"/>
    </row>
    <row r="58" spans="1:6" ht="12.75">
      <c r="A58" s="65"/>
      <c r="B58" s="65"/>
      <c r="C58" s="65"/>
      <c r="D58" s="65"/>
      <c r="E58" s="65"/>
      <c r="F58" s="65"/>
    </row>
    <row r="59" spans="1:6" ht="12.75">
      <c r="A59" s="65"/>
      <c r="B59" s="61"/>
      <c r="C59" s="65"/>
      <c r="D59" s="65"/>
      <c r="E59" s="65"/>
      <c r="F59" s="65"/>
    </row>
  </sheetData>
  <sheetProtection/>
  <mergeCells count="6">
    <mergeCell ref="A2:E2"/>
    <mergeCell ref="H4:I4"/>
    <mergeCell ref="H5:I5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Фишбух</dc:creator>
  <cp:keywords/>
  <dc:description/>
  <cp:lastModifiedBy>Арина</cp:lastModifiedBy>
  <cp:lastPrinted>2014-10-28T06:47:16Z</cp:lastPrinted>
  <dcterms:created xsi:type="dcterms:W3CDTF">2013-01-21T06:39:01Z</dcterms:created>
  <dcterms:modified xsi:type="dcterms:W3CDTF">2015-01-19T23:09:26Z</dcterms:modified>
  <cp:category/>
  <cp:version/>
  <cp:contentType/>
  <cp:contentStatus/>
</cp:coreProperties>
</file>